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Radno\budget\2019\"/>
    </mc:Choice>
  </mc:AlternateContent>
  <bookViews>
    <workbookView xWindow="0" yWindow="0" windowWidth="20490" windowHeight="7755" activeTab="1"/>
  </bookViews>
  <sheets>
    <sheet name="Opći dio" sheetId="5" r:id="rId1"/>
    <sheet name="Prijedlog financijskog plana" sheetId="1" r:id="rId2"/>
    <sheet name="List2" sheetId="6" r:id="rId3"/>
  </sheets>
  <definedNames>
    <definedName name="_xlnm._FilterDatabase" localSheetId="1" hidden="1">'Prijedlog financijskog plana'!$B$32:$E$352</definedName>
    <definedName name="_xlnm.Print_Area" localSheetId="1">'Prijedlog financijskog plana'!$B$1:$K$352</definedName>
    <definedName name="_xlnm.Print_Titles" localSheetId="1">'Prijedlog financijskog plana'!$3:$3</definedName>
  </definedNames>
  <calcPr calcId="152511"/>
</workbook>
</file>

<file path=xl/calcChain.xml><?xml version="1.0" encoding="utf-8"?>
<calcChain xmlns="http://schemas.openxmlformats.org/spreadsheetml/2006/main">
  <c r="H15" i="5" l="1"/>
  <c r="H14" i="5"/>
  <c r="H11" i="5"/>
  <c r="H8" i="5"/>
  <c r="H6" i="5"/>
  <c r="G20" i="1"/>
  <c r="G21" i="1"/>
  <c r="G19" i="1"/>
  <c r="F311" i="1"/>
  <c r="F309" i="1"/>
  <c r="G291" i="1"/>
  <c r="F291" i="1"/>
  <c r="F302" i="1" l="1"/>
  <c r="E32" i="1"/>
  <c r="H20" i="5" l="1"/>
  <c r="G20" i="5"/>
  <c r="G22" i="5" s="1"/>
  <c r="F20" i="5"/>
  <c r="F22" i="5" s="1"/>
  <c r="H22" i="5"/>
  <c r="F315" i="1" l="1"/>
  <c r="G48" i="1"/>
  <c r="F28" i="1"/>
  <c r="F25" i="1"/>
  <c r="E30" i="1"/>
  <c r="G50" i="1" l="1"/>
  <c r="G49" i="1"/>
  <c r="G47" i="1"/>
  <c r="G46" i="1"/>
  <c r="G45" i="1"/>
  <c r="G43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35" i="1"/>
  <c r="F334" i="1"/>
  <c r="G334" i="1" l="1"/>
  <c r="F333" i="1" l="1"/>
  <c r="E334" i="1"/>
  <c r="E333" i="1" s="1"/>
  <c r="G327" i="1"/>
  <c r="G328" i="1"/>
  <c r="G329" i="1"/>
  <c r="G330" i="1"/>
  <c r="G331" i="1"/>
  <c r="G332" i="1"/>
  <c r="G326" i="1"/>
  <c r="F325" i="1"/>
  <c r="E325" i="1"/>
  <c r="G324" i="1"/>
  <c r="G305" i="1"/>
  <c r="F268" i="1"/>
  <c r="E268" i="1"/>
  <c r="F256" i="1"/>
  <c r="G263" i="1"/>
  <c r="F232" i="1"/>
  <c r="E232" i="1"/>
  <c r="G245" i="1"/>
  <c r="G236" i="1"/>
  <c r="F172" i="1"/>
  <c r="F223" i="1"/>
  <c r="E223" i="1"/>
  <c r="G177" i="1"/>
  <c r="F157" i="1"/>
  <c r="E157" i="1"/>
  <c r="G162" i="1"/>
  <c r="G161" i="1"/>
  <c r="G160" i="1"/>
  <c r="G146" i="1"/>
  <c r="G325" i="1" l="1"/>
  <c r="G333" i="1"/>
  <c r="G23" i="1"/>
  <c r="F23" i="1"/>
  <c r="E23" i="1"/>
  <c r="F350" i="1"/>
  <c r="F349" i="1" s="1"/>
  <c r="F314" i="1"/>
  <c r="F308" i="1"/>
  <c r="F306" i="1"/>
  <c r="F298" i="1"/>
  <c r="F293" i="1"/>
  <c r="F281" i="1"/>
  <c r="F272" i="1"/>
  <c r="F253" i="1"/>
  <c r="F246" i="1"/>
  <c r="F208" i="1"/>
  <c r="F202" i="1"/>
  <c r="F201" i="1" s="1"/>
  <c r="F198" i="1"/>
  <c r="F195" i="1"/>
  <c r="F192" i="1"/>
  <c r="F181" i="1"/>
  <c r="F164" i="1"/>
  <c r="F149" i="1"/>
  <c r="F142" i="1"/>
  <c r="F136" i="1"/>
  <c r="F131" i="1"/>
  <c r="F123" i="1"/>
  <c r="F114" i="1"/>
  <c r="F106" i="1"/>
  <c r="F103" i="1"/>
  <c r="F78" i="1"/>
  <c r="F13" i="1" s="1"/>
  <c r="F58" i="1"/>
  <c r="F53" i="1"/>
  <c r="F9" i="1" s="1"/>
  <c r="F38" i="1"/>
  <c r="F8" i="1" s="1"/>
  <c r="F32" i="1"/>
  <c r="F7" i="1" s="1"/>
  <c r="E350" i="1"/>
  <c r="E349" i="1" s="1"/>
  <c r="E315" i="1"/>
  <c r="E311" i="1"/>
  <c r="G311" i="1" s="1"/>
  <c r="E309" i="1"/>
  <c r="E306" i="1"/>
  <c r="E302" i="1"/>
  <c r="E298" i="1"/>
  <c r="E293" i="1"/>
  <c r="E281" i="1"/>
  <c r="E272" i="1"/>
  <c r="E256" i="1"/>
  <c r="E253" i="1"/>
  <c r="E246" i="1"/>
  <c r="E208" i="1"/>
  <c r="E202" i="1"/>
  <c r="E198" i="1"/>
  <c r="E195" i="1"/>
  <c r="E192" i="1"/>
  <c r="E181" i="1"/>
  <c r="E172" i="1"/>
  <c r="E164" i="1"/>
  <c r="E149" i="1"/>
  <c r="E142" i="1"/>
  <c r="E136" i="1"/>
  <c r="E131" i="1"/>
  <c r="E123" i="1"/>
  <c r="E114" i="1"/>
  <c r="E106" i="1"/>
  <c r="E103" i="1"/>
  <c r="E78" i="1"/>
  <c r="E58" i="1"/>
  <c r="E53" i="1"/>
  <c r="E9" i="1" s="1"/>
  <c r="E38" i="1"/>
  <c r="E8" i="1" s="1"/>
  <c r="E7" i="1"/>
  <c r="G352" i="1"/>
  <c r="G30" i="1" s="1"/>
  <c r="G351" i="1"/>
  <c r="G323" i="1"/>
  <c r="G322" i="1"/>
  <c r="G321" i="1"/>
  <c r="G320" i="1"/>
  <c r="G319" i="1"/>
  <c r="G318" i="1"/>
  <c r="G317" i="1"/>
  <c r="G316" i="1"/>
  <c r="G313" i="1"/>
  <c r="G312" i="1"/>
  <c r="G310" i="1"/>
  <c r="G309" i="1"/>
  <c r="G307" i="1"/>
  <c r="G304" i="1"/>
  <c r="G303" i="1"/>
  <c r="G301" i="1"/>
  <c r="G300" i="1"/>
  <c r="G299" i="1"/>
  <c r="G296" i="1"/>
  <c r="G295" i="1"/>
  <c r="G294" i="1"/>
  <c r="G290" i="1"/>
  <c r="G289" i="1"/>
  <c r="G288" i="1"/>
  <c r="G287" i="1"/>
  <c r="G286" i="1"/>
  <c r="G285" i="1"/>
  <c r="G284" i="1"/>
  <c r="G283" i="1"/>
  <c r="G282" i="1"/>
  <c r="G279" i="1"/>
  <c r="G278" i="1"/>
  <c r="G277" i="1"/>
  <c r="G276" i="1"/>
  <c r="G275" i="1"/>
  <c r="G274" i="1"/>
  <c r="G273" i="1"/>
  <c r="G271" i="1"/>
  <c r="G270" i="1"/>
  <c r="G267" i="1"/>
  <c r="G266" i="1"/>
  <c r="G265" i="1"/>
  <c r="G264" i="1"/>
  <c r="G262" i="1"/>
  <c r="G261" i="1"/>
  <c r="G260" i="1"/>
  <c r="G259" i="1"/>
  <c r="G258" i="1"/>
  <c r="G257" i="1"/>
  <c r="G255" i="1"/>
  <c r="G254" i="1"/>
  <c r="G251" i="1"/>
  <c r="G250" i="1"/>
  <c r="G249" i="1"/>
  <c r="G248" i="1"/>
  <c r="G247" i="1"/>
  <c r="G244" i="1"/>
  <c r="G243" i="1"/>
  <c r="G242" i="1"/>
  <c r="G241" i="1"/>
  <c r="G240" i="1"/>
  <c r="G239" i="1"/>
  <c r="G238" i="1"/>
  <c r="G237" i="1"/>
  <c r="G235" i="1"/>
  <c r="G234" i="1"/>
  <c r="G233" i="1"/>
  <c r="G231" i="1"/>
  <c r="G230" i="1"/>
  <c r="G229" i="1"/>
  <c r="G228" i="1"/>
  <c r="G227" i="1"/>
  <c r="G226" i="1"/>
  <c r="G225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6" i="1"/>
  <c r="G205" i="1"/>
  <c r="G204" i="1"/>
  <c r="G203" i="1"/>
  <c r="G200" i="1"/>
  <c r="G199" i="1"/>
  <c r="G197" i="1"/>
  <c r="G196" i="1"/>
  <c r="G193" i="1"/>
  <c r="G191" i="1"/>
  <c r="G190" i="1"/>
  <c r="G189" i="1"/>
  <c r="G188" i="1"/>
  <c r="G187" i="1"/>
  <c r="G186" i="1"/>
  <c r="G185" i="1"/>
  <c r="G184" i="1"/>
  <c r="G183" i="1"/>
  <c r="G182" i="1"/>
  <c r="G180" i="1"/>
  <c r="G179" i="1"/>
  <c r="G178" i="1"/>
  <c r="G176" i="1"/>
  <c r="G175" i="1"/>
  <c r="G174" i="1"/>
  <c r="G173" i="1"/>
  <c r="G171" i="1"/>
  <c r="G170" i="1"/>
  <c r="G169" i="1"/>
  <c r="G168" i="1"/>
  <c r="G167" i="1"/>
  <c r="G166" i="1"/>
  <c r="G165" i="1"/>
  <c r="G159" i="1"/>
  <c r="G158" i="1"/>
  <c r="G156" i="1"/>
  <c r="G155" i="1"/>
  <c r="G154" i="1"/>
  <c r="G153" i="1"/>
  <c r="G152" i="1"/>
  <c r="G151" i="1"/>
  <c r="G150" i="1"/>
  <c r="G148" i="1"/>
  <c r="G147" i="1"/>
  <c r="G145" i="1"/>
  <c r="G144" i="1"/>
  <c r="G143" i="1"/>
  <c r="G141" i="1"/>
  <c r="G140" i="1"/>
  <c r="G139" i="1"/>
  <c r="G138" i="1"/>
  <c r="G137" i="1"/>
  <c r="G134" i="1"/>
  <c r="G133" i="1"/>
  <c r="G132" i="1"/>
  <c r="G130" i="1"/>
  <c r="G129" i="1"/>
  <c r="G128" i="1"/>
  <c r="G127" i="1"/>
  <c r="G126" i="1"/>
  <c r="G125" i="1"/>
  <c r="G124" i="1"/>
  <c r="G122" i="1"/>
  <c r="G121" i="1"/>
  <c r="G120" i="1"/>
  <c r="G119" i="1"/>
  <c r="G118" i="1"/>
  <c r="G117" i="1"/>
  <c r="G116" i="1"/>
  <c r="G115" i="1"/>
  <c r="G113" i="1"/>
  <c r="G112" i="1"/>
  <c r="G111" i="1"/>
  <c r="G110" i="1"/>
  <c r="G109" i="1"/>
  <c r="G108" i="1"/>
  <c r="G107" i="1"/>
  <c r="G104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5" i="1"/>
  <c r="G54" i="1"/>
  <c r="G52" i="1"/>
  <c r="G51" i="1"/>
  <c r="G44" i="1"/>
  <c r="G42" i="1"/>
  <c r="G41" i="1"/>
  <c r="G40" i="1"/>
  <c r="G39" i="1"/>
  <c r="G37" i="1"/>
  <c r="G36" i="1"/>
  <c r="G35" i="1"/>
  <c r="G34" i="1"/>
  <c r="G33" i="1"/>
  <c r="G32" i="1" l="1"/>
  <c r="G7" i="1" s="1"/>
  <c r="G302" i="1"/>
  <c r="F14" i="1"/>
  <c r="G281" i="1"/>
  <c r="E29" i="1"/>
  <c r="G315" i="1"/>
  <c r="E14" i="1"/>
  <c r="F11" i="1"/>
  <c r="F15" i="1"/>
  <c r="E11" i="1"/>
  <c r="E10" i="1" s="1"/>
  <c r="E15" i="1"/>
  <c r="E280" i="1"/>
  <c r="E27" i="1"/>
  <c r="G27" i="1" s="1"/>
  <c r="F6" i="1"/>
  <c r="F135" i="1"/>
  <c r="F280" i="1"/>
  <c r="F31" i="1"/>
  <c r="G232" i="1"/>
  <c r="G256" i="1"/>
  <c r="G268" i="1"/>
  <c r="G172" i="1"/>
  <c r="G223" i="1"/>
  <c r="E13" i="1"/>
  <c r="E163" i="1"/>
  <c r="E12" i="1"/>
  <c r="G157" i="1"/>
  <c r="E252" i="1"/>
  <c r="F12" i="1"/>
  <c r="E31" i="1"/>
  <c r="E314" i="1"/>
  <c r="F163" i="1"/>
  <c r="F297" i="1"/>
  <c r="E28" i="1"/>
  <c r="E6" i="1" s="1"/>
  <c r="E18" i="1" s="1"/>
  <c r="F194" i="1"/>
  <c r="G192" i="1"/>
  <c r="G181" i="1"/>
  <c r="G202" i="1"/>
  <c r="G201" i="1" s="1"/>
  <c r="G195" i="1"/>
  <c r="G306" i="1"/>
  <c r="G78" i="1"/>
  <c r="G208" i="1"/>
  <c r="G298" i="1"/>
  <c r="G58" i="1"/>
  <c r="G103" i="1"/>
  <c r="G164" i="1"/>
  <c r="G198" i="1"/>
  <c r="G246" i="1"/>
  <c r="G308" i="1"/>
  <c r="G314" i="1"/>
  <c r="G350" i="1"/>
  <c r="G349" i="1" s="1"/>
  <c r="G38" i="1"/>
  <c r="G8" i="1" s="1"/>
  <c r="G106" i="1"/>
  <c r="G123" i="1"/>
  <c r="G142" i="1"/>
  <c r="G253" i="1"/>
  <c r="G293" i="1"/>
  <c r="G280" i="1" s="1"/>
  <c r="G53" i="1"/>
  <c r="G9" i="1" s="1"/>
  <c r="G114" i="1"/>
  <c r="G131" i="1"/>
  <c r="G136" i="1"/>
  <c r="G149" i="1"/>
  <c r="G272" i="1"/>
  <c r="F252" i="1"/>
  <c r="F207" i="1"/>
  <c r="F105" i="1"/>
  <c r="F57" i="1"/>
  <c r="E194" i="1"/>
  <c r="E57" i="1"/>
  <c r="E297" i="1"/>
  <c r="E201" i="1"/>
  <c r="E105" i="1"/>
  <c r="E308" i="1"/>
  <c r="E207" i="1"/>
  <c r="E135" i="1"/>
  <c r="G13" i="1" l="1"/>
  <c r="F56" i="1"/>
  <c r="E56" i="1"/>
  <c r="E26" i="1"/>
  <c r="G14" i="1"/>
  <c r="G297" i="1"/>
  <c r="F10" i="1"/>
  <c r="F18" i="1"/>
  <c r="F5" i="1"/>
  <c r="F24" i="1"/>
  <c r="G11" i="1"/>
  <c r="G207" i="1"/>
  <c r="G56" i="1" s="1"/>
  <c r="G12" i="1"/>
  <c r="G15" i="1"/>
  <c r="G252" i="1"/>
  <c r="G163" i="1"/>
  <c r="G194" i="1"/>
  <c r="G135" i="1"/>
  <c r="G105" i="1"/>
  <c r="G31" i="1"/>
  <c r="G57" i="1"/>
  <c r="G29" i="1"/>
  <c r="G26" i="1" l="1"/>
  <c r="G25" i="1" s="1"/>
  <c r="G5" i="1" s="1"/>
  <c r="E25" i="1"/>
  <c r="G28" i="1"/>
  <c r="G6" i="1" s="1"/>
  <c r="G18" i="1" s="1"/>
  <c r="F17" i="1"/>
  <c r="F16" i="1" s="1"/>
  <c r="F4" i="1"/>
  <c r="G10" i="1"/>
  <c r="E24" i="1" l="1"/>
  <c r="E5" i="1"/>
  <c r="G24" i="1"/>
  <c r="G17" i="1"/>
  <c r="G16" i="1" s="1"/>
  <c r="G4" i="1"/>
  <c r="E17" i="1" l="1"/>
  <c r="E16" i="1" s="1"/>
  <c r="E4" i="1"/>
</calcChain>
</file>

<file path=xl/sharedStrings.xml><?xml version="1.0" encoding="utf-8"?>
<sst xmlns="http://schemas.openxmlformats.org/spreadsheetml/2006/main" count="1023" uniqueCount="508">
  <si>
    <t xml:space="preserve">Izvor </t>
  </si>
  <si>
    <t>2.4.</t>
  </si>
  <si>
    <t>PUČKO OTVORENO UČILIŠTE- VLASTITI PRIHODI</t>
  </si>
  <si>
    <t>P0109</t>
  </si>
  <si>
    <t>6413</t>
  </si>
  <si>
    <t>POU - prihodi od kamata</t>
  </si>
  <si>
    <t>P0110</t>
  </si>
  <si>
    <t>6615</t>
  </si>
  <si>
    <t>POU - prihodi od pruženih usluga</t>
  </si>
  <si>
    <t>P0111</t>
  </si>
  <si>
    <t>6631</t>
  </si>
  <si>
    <t>POU - tekuće donacije</t>
  </si>
  <si>
    <t>P0112</t>
  </si>
  <si>
    <t>6831</t>
  </si>
  <si>
    <t>POU - ostali prihodi - usklađenje priznatog predporeza</t>
  </si>
  <si>
    <t>P0113</t>
  </si>
  <si>
    <t>9221</t>
  </si>
  <si>
    <t>POU - višak prihoda</t>
  </si>
  <si>
    <t>4.3.</t>
  </si>
  <si>
    <t>PUČKO OTVORENO UČILIŠTE-PRIHODI OD POMOĆI</t>
  </si>
  <si>
    <t>P0114</t>
  </si>
  <si>
    <t>6341</t>
  </si>
  <si>
    <t>POU - refundacija za stručno osposobljavanje</t>
  </si>
  <si>
    <t>P0115</t>
  </si>
  <si>
    <t>POU - refundacija za javne radove</t>
  </si>
  <si>
    <t>P0116</t>
  </si>
  <si>
    <t>6361</t>
  </si>
  <si>
    <t>POU - tekuće pomoći</t>
  </si>
  <si>
    <t>P0117</t>
  </si>
  <si>
    <t>POU - pomoć za Dan Europe</t>
  </si>
  <si>
    <t>P0230</t>
  </si>
  <si>
    <t>6362</t>
  </si>
  <si>
    <t>POU - kapitalne pomoći</t>
  </si>
  <si>
    <t>P0118</t>
  </si>
  <si>
    <t>P0119</t>
  </si>
  <si>
    <t>POU - refundacija za stručno osposobljavanje - višak</t>
  </si>
  <si>
    <t>5.4.</t>
  </si>
  <si>
    <t>PUČKO OTVORENO UČILIŠTE-PRIHODI OD DONACIJA</t>
  </si>
  <si>
    <t>P0178</t>
  </si>
  <si>
    <t>P0244</t>
  </si>
  <si>
    <t>POU - tekuće donacije - višak</t>
  </si>
  <si>
    <t>Aktivnost</t>
  </si>
  <si>
    <t>A404001</t>
  </si>
  <si>
    <t>Redovna djelatnost</t>
  </si>
  <si>
    <t>1.1.</t>
  </si>
  <si>
    <t>GRAD SAMOBOR-  Opći prihodi i  primici</t>
  </si>
  <si>
    <t>R0185</t>
  </si>
  <si>
    <t>3111</t>
  </si>
  <si>
    <t>POU - plaće za redovan rad</t>
  </si>
  <si>
    <t>R0186</t>
  </si>
  <si>
    <t>3113</t>
  </si>
  <si>
    <t>POU - plaće za prekovremeni rad</t>
  </si>
  <si>
    <t>R0187</t>
  </si>
  <si>
    <t>3121</t>
  </si>
  <si>
    <t>POU - ostali rashodi za zaposlene</t>
  </si>
  <si>
    <t>R0188</t>
  </si>
  <si>
    <t>3132</t>
  </si>
  <si>
    <t>POU - doprinosi za zdravstveno osiguranje</t>
  </si>
  <si>
    <t>R0189</t>
  </si>
  <si>
    <t>3133</t>
  </si>
  <si>
    <t>POU - doprinosi za zapošljavanje</t>
  </si>
  <si>
    <t>R0190</t>
  </si>
  <si>
    <t>3212</t>
  </si>
  <si>
    <t>POU - naknade za prijevoz na posao i s posla</t>
  </si>
  <si>
    <t>R0191</t>
  </si>
  <si>
    <t>3221</t>
  </si>
  <si>
    <t>POU - uredski materijal i ostali materijalni rashodi</t>
  </si>
  <si>
    <t>R0192</t>
  </si>
  <si>
    <t>3223</t>
  </si>
  <si>
    <t>POU - energija</t>
  </si>
  <si>
    <t>R0193</t>
  </si>
  <si>
    <t>3224</t>
  </si>
  <si>
    <t>POU - materijal i dijelovi za tek. i invest. održavanje</t>
  </si>
  <si>
    <t>R0194</t>
  </si>
  <si>
    <t>3227</t>
  </si>
  <si>
    <t>POU - zaštitna odjeća i obuća</t>
  </si>
  <si>
    <t>R0195</t>
  </si>
  <si>
    <t>3232</t>
  </si>
  <si>
    <t>POU - usluge tekućeg i investicijskog održavanja</t>
  </si>
  <si>
    <t>R1500</t>
  </si>
  <si>
    <t>3233</t>
  </si>
  <si>
    <t>POU - usluge promidžbe i informiranja</t>
  </si>
  <si>
    <t>R1328</t>
  </si>
  <si>
    <t>3235</t>
  </si>
  <si>
    <t>POU - zakupnine i najamnine</t>
  </si>
  <si>
    <t>R1808</t>
  </si>
  <si>
    <t>3236</t>
  </si>
  <si>
    <t>POU - obvezni i preventivni zdravstveni pregledi zaposlenika</t>
  </si>
  <si>
    <t>R0196</t>
  </si>
  <si>
    <t>3237</t>
  </si>
  <si>
    <t>POU - intelektualne i osobne usluge</t>
  </si>
  <si>
    <t>R0197</t>
  </si>
  <si>
    <t>3239</t>
  </si>
  <si>
    <t>POU - ostale usluge (čuvanje imovine)</t>
  </si>
  <si>
    <t>R1501</t>
  </si>
  <si>
    <t>3293</t>
  </si>
  <si>
    <t>POU - reprezentacija</t>
  </si>
  <si>
    <t>R1765</t>
  </si>
  <si>
    <t>3295</t>
  </si>
  <si>
    <t>POU - naknada zbog nezapošljavanja osoba s invaliditetom</t>
  </si>
  <si>
    <t>R0198</t>
  </si>
  <si>
    <t>3299</t>
  </si>
  <si>
    <t>POU - ostali nespomenuti rashodi posl. - PU - obračun PDV-a</t>
  </si>
  <si>
    <t>R0199</t>
  </si>
  <si>
    <t>3211</t>
  </si>
  <si>
    <t>POU - službena putovanja</t>
  </si>
  <si>
    <t>R0200</t>
  </si>
  <si>
    <t>3213</t>
  </si>
  <si>
    <t>POU - stručno usavršavanje zaposlenika</t>
  </si>
  <si>
    <t>R0201</t>
  </si>
  <si>
    <t>R0202</t>
  </si>
  <si>
    <t>POU - uredski materijal i ostali materijalni rashodi - višak</t>
  </si>
  <si>
    <t>R0203</t>
  </si>
  <si>
    <t>R0204</t>
  </si>
  <si>
    <t>R0205</t>
  </si>
  <si>
    <t>3231</t>
  </si>
  <si>
    <t>POU - usluge telefona, pošte i prijevoza</t>
  </si>
  <si>
    <t>R0206</t>
  </si>
  <si>
    <t>R0207</t>
  </si>
  <si>
    <t>POU - usluge tekućeg i investicijskog održavanja - višak</t>
  </si>
  <si>
    <t>R0208</t>
  </si>
  <si>
    <t>R0209</t>
  </si>
  <si>
    <t>POU - usluge promidžbe i informiranja - višak</t>
  </si>
  <si>
    <t>R0210</t>
  </si>
  <si>
    <t>3234</t>
  </si>
  <si>
    <t>POU - komunalne usluge</t>
  </si>
  <si>
    <t>R0211</t>
  </si>
  <si>
    <t>R0212</t>
  </si>
  <si>
    <t>POU - licence za software</t>
  </si>
  <si>
    <t>R0213</t>
  </si>
  <si>
    <t>R0214</t>
  </si>
  <si>
    <t>3238</t>
  </si>
  <si>
    <t>POU - računalne usluge</t>
  </si>
  <si>
    <t>R0215</t>
  </si>
  <si>
    <t>POU - ostale usluge</t>
  </si>
  <si>
    <t>R0216</t>
  </si>
  <si>
    <t>3291</t>
  </si>
  <si>
    <t>POU - naknade za rad upravnog vijeća</t>
  </si>
  <si>
    <t>R0217</t>
  </si>
  <si>
    <t>3292</t>
  </si>
  <si>
    <t>POU - premije osiguranja</t>
  </si>
  <si>
    <t>R0218</t>
  </si>
  <si>
    <t>R0219</t>
  </si>
  <si>
    <t>3294</t>
  </si>
  <si>
    <t>POU - članarine</t>
  </si>
  <si>
    <t>R0220</t>
  </si>
  <si>
    <t>POU - ostali nespomenuti rashodi poslovanja</t>
  </si>
  <si>
    <t>R0221</t>
  </si>
  <si>
    <t>3431</t>
  </si>
  <si>
    <t>POU - bankarske usluge i usluge platnog prometa</t>
  </si>
  <si>
    <t>R0222</t>
  </si>
  <si>
    <t>3433</t>
  </si>
  <si>
    <t>POU - zatezne kamate</t>
  </si>
  <si>
    <t>R0223</t>
  </si>
  <si>
    <t>A404007</t>
  </si>
  <si>
    <t>Samoborska glazbena jesen</t>
  </si>
  <si>
    <t>R0224</t>
  </si>
  <si>
    <t>Glazbena jesen - usluge promidžbe i informiranja</t>
  </si>
  <si>
    <t>R0225</t>
  </si>
  <si>
    <t>Glazbena jesen - zakupnine i najamnine</t>
  </si>
  <si>
    <t>R0226</t>
  </si>
  <si>
    <t>Glazbena jesen - intelektualne i osobne usluge</t>
  </si>
  <si>
    <t>R0227</t>
  </si>
  <si>
    <t>Glazbena jesen - ostale usluge</t>
  </si>
  <si>
    <t>R0228</t>
  </si>
  <si>
    <t>Glazbena jesen - reprezentacija</t>
  </si>
  <si>
    <t>R0229</t>
  </si>
  <si>
    <t>Glazbena jesen - ostali nesp. rashodi poslovanja</t>
  </si>
  <si>
    <t>R0230</t>
  </si>
  <si>
    <t>Glazbena jesen - nagrade natjecateljima</t>
  </si>
  <si>
    <t>R0231</t>
  </si>
  <si>
    <t>Glazbena jesen - službena putovanja</t>
  </si>
  <si>
    <t>R0232</t>
  </si>
  <si>
    <t>Glazbena jesen - uredski materijal</t>
  </si>
  <si>
    <t>R0233</t>
  </si>
  <si>
    <t>R0234</t>
  </si>
  <si>
    <t>R0235</t>
  </si>
  <si>
    <t>R0236</t>
  </si>
  <si>
    <t>R0237</t>
  </si>
  <si>
    <t>R0238</t>
  </si>
  <si>
    <t>R0239</t>
  </si>
  <si>
    <t>Glazbena jesen - usl. telefona, pošte i prijevoza</t>
  </si>
  <si>
    <t>R0240</t>
  </si>
  <si>
    <t>R0241</t>
  </si>
  <si>
    <t>R0242</t>
  </si>
  <si>
    <t>R0243</t>
  </si>
  <si>
    <t>R0244</t>
  </si>
  <si>
    <t>Glazbena jesen - ostali nespomenuti rashodi poslovanja</t>
  </si>
  <si>
    <t>R0245</t>
  </si>
  <si>
    <t>R1329</t>
  </si>
  <si>
    <t>R1330</t>
  </si>
  <si>
    <t>R1331</t>
  </si>
  <si>
    <t>A404009</t>
  </si>
  <si>
    <t>Galerija Prica</t>
  </si>
  <si>
    <t>R0246</t>
  </si>
  <si>
    <t>Galerija - uredski materijal i ostali mat. rash.</t>
  </si>
  <si>
    <t>R0247</t>
  </si>
  <si>
    <t>Galerija - usluge telefona, pošte i prijevoza</t>
  </si>
  <si>
    <t>R0248</t>
  </si>
  <si>
    <t>Galerija - usluge promidžbe i informiranja</t>
  </si>
  <si>
    <t>R0249</t>
  </si>
  <si>
    <t>Galerija - intelektualne i osobne usluge</t>
  </si>
  <si>
    <t>R0250</t>
  </si>
  <si>
    <t>Galerija - ostale usluge</t>
  </si>
  <si>
    <t>R0251</t>
  </si>
  <si>
    <t>Galerija - službena putovanja</t>
  </si>
  <si>
    <t>R0252</t>
  </si>
  <si>
    <t>Galerija - stručno usavršavanje zaposlenika</t>
  </si>
  <si>
    <t>R1809</t>
  </si>
  <si>
    <t>Galerija - Usluge promidžbe i informiranja</t>
  </si>
  <si>
    <t>R0253</t>
  </si>
  <si>
    <t>Galerija - reprezentacija</t>
  </si>
  <si>
    <t>R1292</t>
  </si>
  <si>
    <t>4242</t>
  </si>
  <si>
    <t>Galerija - umjetnička djela</t>
  </si>
  <si>
    <t>R0254</t>
  </si>
  <si>
    <t>R0255</t>
  </si>
  <si>
    <t>R0256</t>
  </si>
  <si>
    <t>R0257</t>
  </si>
  <si>
    <t>R0258</t>
  </si>
  <si>
    <t>R0259</t>
  </si>
  <si>
    <t>Galerija - premija osiguranja</t>
  </si>
  <si>
    <t>R0260</t>
  </si>
  <si>
    <t>R1822</t>
  </si>
  <si>
    <t>Galerija - Uredski materijal i ostali materijalni rashodi</t>
  </si>
  <si>
    <t>R1810</t>
  </si>
  <si>
    <t>R1811</t>
  </si>
  <si>
    <t>Galerija - Ostale usluge</t>
  </si>
  <si>
    <t>A404010</t>
  </si>
  <si>
    <t>Posebni programi</t>
  </si>
  <si>
    <t>R0261</t>
  </si>
  <si>
    <t>R0262</t>
  </si>
  <si>
    <t>R0263</t>
  </si>
  <si>
    <t>R0264</t>
  </si>
  <si>
    <t>R0265</t>
  </si>
  <si>
    <t>R0266</t>
  </si>
  <si>
    <t>R0267</t>
  </si>
  <si>
    <t>POU - reprezentacija - Dan plesa</t>
  </si>
  <si>
    <t>R0268</t>
  </si>
  <si>
    <t>R0269</t>
  </si>
  <si>
    <t>R0270</t>
  </si>
  <si>
    <t>R0271</t>
  </si>
  <si>
    <t>R0272</t>
  </si>
  <si>
    <t>R0273</t>
  </si>
  <si>
    <t>R0274</t>
  </si>
  <si>
    <t>R0275</t>
  </si>
  <si>
    <t>POU - uredski materijal i ostali mat. rashodi</t>
  </si>
  <si>
    <t>R0276</t>
  </si>
  <si>
    <t>POU - uredski materijal i ostali materijalni rashodi - Dan Europe</t>
  </si>
  <si>
    <t>R0277</t>
  </si>
  <si>
    <t>R0278</t>
  </si>
  <si>
    <t>R0279</t>
  </si>
  <si>
    <t>R0280</t>
  </si>
  <si>
    <t>POU - zakupnine i najamnine - višak</t>
  </si>
  <si>
    <t>R0281</t>
  </si>
  <si>
    <t>R0282</t>
  </si>
  <si>
    <t>R0283</t>
  </si>
  <si>
    <t>R0284</t>
  </si>
  <si>
    <t>R1333</t>
  </si>
  <si>
    <t>A404017</t>
  </si>
  <si>
    <t>Stručno osposobljavanje za rad bez zasnivanja radnog odnosa</t>
  </si>
  <si>
    <t>R1293</t>
  </si>
  <si>
    <t>3241</t>
  </si>
  <si>
    <t>POU - naknade troškova za stručno osposobljavanje - prijevoz</t>
  </si>
  <si>
    <t>R1666</t>
  </si>
  <si>
    <t>POU - naknade troškova osobama izvan radnog odnosa- razlika</t>
  </si>
  <si>
    <t>R0285</t>
  </si>
  <si>
    <t>POU - naknade troškova za stručno osposobljavanje</t>
  </si>
  <si>
    <t>R0286</t>
  </si>
  <si>
    <t>POU - naknade troškova za stručno osposobljavanje - višak</t>
  </si>
  <si>
    <t>A404018</t>
  </si>
  <si>
    <t>Program javnih radova</t>
  </si>
  <si>
    <t>R0287</t>
  </si>
  <si>
    <t>POU - plaće za javne radove</t>
  </si>
  <si>
    <t>R0288</t>
  </si>
  <si>
    <t>POU - doprinosi za zdravstveno osiguranje - javni radovi</t>
  </si>
  <si>
    <t>R0289</t>
  </si>
  <si>
    <t>POU - doprinos za zapošljavanje - javni radovi</t>
  </si>
  <si>
    <t>R0290</t>
  </si>
  <si>
    <t>POU - naknada za prijevoz na posao i s posla - javni radovi</t>
  </si>
  <si>
    <t>A404019</t>
  </si>
  <si>
    <t>Centar za mlade</t>
  </si>
  <si>
    <t>R0291</t>
  </si>
  <si>
    <t>CEMA - uredski materijal i ostali materijalni rashodi</t>
  </si>
  <si>
    <t>R0292</t>
  </si>
  <si>
    <t>CEMA - energija</t>
  </si>
  <si>
    <t>R0293</t>
  </si>
  <si>
    <t>CEMA - materijal i dijelovi za tekuće i investicijsko održavanje</t>
  </si>
  <si>
    <t>R0294</t>
  </si>
  <si>
    <t>CEMA - usluge telefona, pošte i prijevoza</t>
  </si>
  <si>
    <t>R0295</t>
  </si>
  <si>
    <t>CEMA - usluge tekućeg i investicijskog održavanja</t>
  </si>
  <si>
    <t>R0296</t>
  </si>
  <si>
    <t>CEMA - usluge promidžbe i informiranja</t>
  </si>
  <si>
    <t>R0297</t>
  </si>
  <si>
    <t>CEMA - komunalne usluge</t>
  </si>
  <si>
    <t>R0298</t>
  </si>
  <si>
    <t>CEMA - zakupnine i najamnine</t>
  </si>
  <si>
    <t>R0299</t>
  </si>
  <si>
    <t>CEMA - licence za software</t>
  </si>
  <si>
    <t>R0300</t>
  </si>
  <si>
    <t>CEMA - intelektualne i osobne usluge</t>
  </si>
  <si>
    <t>R0301</t>
  </si>
  <si>
    <t>CEMA - ostale usluge</t>
  </si>
  <si>
    <t>R1294</t>
  </si>
  <si>
    <t>CEMA - premije osiguranja</t>
  </si>
  <si>
    <t>R0302</t>
  </si>
  <si>
    <t>CEMA - reprezentacija</t>
  </si>
  <si>
    <t>R0303</t>
  </si>
  <si>
    <t>CEMA - ostali nespomenuti rashodi poslovanja</t>
  </si>
  <si>
    <t>R0304</t>
  </si>
  <si>
    <t>R0305</t>
  </si>
  <si>
    <t>R0306</t>
  </si>
  <si>
    <t>R0307</t>
  </si>
  <si>
    <t>R0308</t>
  </si>
  <si>
    <t>R0309</t>
  </si>
  <si>
    <t>R0310</t>
  </si>
  <si>
    <t>R0311</t>
  </si>
  <si>
    <t>CEMA - plaće za javne radove</t>
  </si>
  <si>
    <t>R0312</t>
  </si>
  <si>
    <t>CEMA - doprinosi za zdravstveno osiguranje - javni radovi</t>
  </si>
  <si>
    <t>R0313</t>
  </si>
  <si>
    <t>CEMA - doprinosi za zapošljavanje - javni radovi</t>
  </si>
  <si>
    <t>R0314</t>
  </si>
  <si>
    <t>CEMA - naknada za prijevoz na posao i s posla - javni radovi</t>
  </si>
  <si>
    <t>R0315</t>
  </si>
  <si>
    <t>R0316</t>
  </si>
  <si>
    <t>R0317</t>
  </si>
  <si>
    <t>R0318</t>
  </si>
  <si>
    <t>R0319</t>
  </si>
  <si>
    <t>R0320</t>
  </si>
  <si>
    <t>R0321</t>
  </si>
  <si>
    <t>CEMA - naknade troškova za stručno osposobljavanje</t>
  </si>
  <si>
    <t>R1336</t>
  </si>
  <si>
    <t>R1667</t>
  </si>
  <si>
    <t>R1619</t>
  </si>
  <si>
    <t>R1337</t>
  </si>
  <si>
    <t>R1620</t>
  </si>
  <si>
    <t>A404020</t>
  </si>
  <si>
    <t>Kinoprikazivačka djelatnost</t>
  </si>
  <si>
    <t>R0322</t>
  </si>
  <si>
    <t>R0323</t>
  </si>
  <si>
    <t>R0324</t>
  </si>
  <si>
    <t>R0325</t>
  </si>
  <si>
    <t>R0326</t>
  </si>
  <si>
    <t>R0327</t>
  </si>
  <si>
    <t>R0328</t>
  </si>
  <si>
    <t>R0329</t>
  </si>
  <si>
    <t>R1295</t>
  </si>
  <si>
    <t>R0330</t>
  </si>
  <si>
    <t>R0331</t>
  </si>
  <si>
    <t>R0332</t>
  </si>
  <si>
    <t>R0333</t>
  </si>
  <si>
    <t>R0334</t>
  </si>
  <si>
    <t>R1569</t>
  </si>
  <si>
    <t>R1623</t>
  </si>
  <si>
    <t>R1668</t>
  </si>
  <si>
    <t>POU - uredski materijal i ostali materijalni rashodi- višak</t>
  </si>
  <si>
    <t>R1339</t>
  </si>
  <si>
    <t>R1669</t>
  </si>
  <si>
    <t>R1340</t>
  </si>
  <si>
    <t>R1622</t>
  </si>
  <si>
    <t>A404021</t>
  </si>
  <si>
    <t>Obrazovanje</t>
  </si>
  <si>
    <t>R0335</t>
  </si>
  <si>
    <t>R0336</t>
  </si>
  <si>
    <t>R0337</t>
  </si>
  <si>
    <t>R0338</t>
  </si>
  <si>
    <t>R0339</t>
  </si>
  <si>
    <t>R0340</t>
  </si>
  <si>
    <t>R0341</t>
  </si>
  <si>
    <t>R0342</t>
  </si>
  <si>
    <t>R0343</t>
  </si>
  <si>
    <t>R1670</t>
  </si>
  <si>
    <t>R1672</t>
  </si>
  <si>
    <t>R1673</t>
  </si>
  <si>
    <t>Kapitalni projekt</t>
  </si>
  <si>
    <t>K404002</t>
  </si>
  <si>
    <t>Oprema</t>
  </si>
  <si>
    <t>R0344</t>
  </si>
  <si>
    <t>4221</t>
  </si>
  <si>
    <t>POU - oprema</t>
  </si>
  <si>
    <t>R0345</t>
  </si>
  <si>
    <t>4223</t>
  </si>
  <si>
    <t>POU - oprema za održavanje i zaštitu</t>
  </si>
  <si>
    <t>R1679</t>
  </si>
  <si>
    <t>4227</t>
  </si>
  <si>
    <t>POU - oprema za ostale namjene</t>
  </si>
  <si>
    <t>R1296</t>
  </si>
  <si>
    <t>R1680</t>
  </si>
  <si>
    <t>POU - oprema - višak</t>
  </si>
  <si>
    <t>R1608</t>
  </si>
  <si>
    <t>K404003</t>
  </si>
  <si>
    <t>Oprema za Centar za mlade</t>
  </si>
  <si>
    <t>R0346</t>
  </si>
  <si>
    <t>CEMA - oprema</t>
  </si>
  <si>
    <t>R1621</t>
  </si>
  <si>
    <t>R1681</t>
  </si>
  <si>
    <t>CEMA - oprema - višak</t>
  </si>
  <si>
    <t>Tekući projekt</t>
  </si>
  <si>
    <t>T404001</t>
  </si>
  <si>
    <t>Gastro klub za pametno zapošljavanje</t>
  </si>
  <si>
    <t>4.1.</t>
  </si>
  <si>
    <t>GRAD SAMOBOR- POMOĆI</t>
  </si>
  <si>
    <t>R1677</t>
  </si>
  <si>
    <t>R1771</t>
  </si>
  <si>
    <t>R1773</t>
  </si>
  <si>
    <t>R1676</t>
  </si>
  <si>
    <t>R1674</t>
  </si>
  <si>
    <t>R1769</t>
  </si>
  <si>
    <t>R1675</t>
  </si>
  <si>
    <t>R1770</t>
  </si>
  <si>
    <t>R1772</t>
  </si>
  <si>
    <t>T409501</t>
  </si>
  <si>
    <t>"Zajedno možemo naprijed!"</t>
  </si>
  <si>
    <t>R1775</t>
  </si>
  <si>
    <t>R1678</t>
  </si>
  <si>
    <t>POU - Oprema</t>
  </si>
  <si>
    <t>POZICIJA</t>
  </si>
  <si>
    <t>RAČAN</t>
  </si>
  <si>
    <t>OPIS POZICIJE</t>
  </si>
  <si>
    <t>I.Izmjene</t>
  </si>
  <si>
    <t>Plan I.izmjene</t>
  </si>
  <si>
    <t>PRIHODI / PRIMICI</t>
  </si>
  <si>
    <t>6711</t>
  </si>
  <si>
    <t>Prihodi iz nadležnog proračuna za financiranje rashoda poslovanja</t>
  </si>
  <si>
    <t>6712</t>
  </si>
  <si>
    <t>Prihodi iz nadležnog proračuna za financiranje rashoda za nabavu nefinancijske imovine</t>
  </si>
  <si>
    <t>RASHODI/IZDACI</t>
  </si>
  <si>
    <t>PRIHODI / PRIMICI VLASTITI IZVORI</t>
  </si>
  <si>
    <t>VIŠAK/MANJAK</t>
  </si>
  <si>
    <t>Plan 2019</t>
  </si>
  <si>
    <t>P0001</t>
  </si>
  <si>
    <t>P0002</t>
  </si>
  <si>
    <t>P0003</t>
  </si>
  <si>
    <t>P0004</t>
  </si>
  <si>
    <t>R1839</t>
  </si>
  <si>
    <t>Galerija - intelektualne i osobne usluge - višak</t>
  </si>
  <si>
    <t>R1837</t>
  </si>
  <si>
    <t>R1838</t>
  </si>
  <si>
    <t>Galerija - premije osiguranja - višak</t>
  </si>
  <si>
    <t>R1911</t>
  </si>
  <si>
    <t>R1912</t>
  </si>
  <si>
    <t>CEMA - stručno usavršavanje zaposlenika</t>
  </si>
  <si>
    <t>R1867</t>
  </si>
  <si>
    <t>CEMA - službena putovanja</t>
  </si>
  <si>
    <t>R1866</t>
  </si>
  <si>
    <t>R1913</t>
  </si>
  <si>
    <t>R1963</t>
  </si>
  <si>
    <t>R1915</t>
  </si>
  <si>
    <t>R1916</t>
  </si>
  <si>
    <t>R1855</t>
  </si>
  <si>
    <t>R1858</t>
  </si>
  <si>
    <t>R1856</t>
  </si>
  <si>
    <t>R1857</t>
  </si>
  <si>
    <t>R1859</t>
  </si>
  <si>
    <t>R1918</t>
  </si>
  <si>
    <t>R1860</t>
  </si>
  <si>
    <t>T404002</t>
  </si>
  <si>
    <t>Mjesto za nas</t>
  </si>
  <si>
    <t>R1847</t>
  </si>
  <si>
    <t>R1848</t>
  </si>
  <si>
    <t>R1849</t>
  </si>
  <si>
    <t>R1854</t>
  </si>
  <si>
    <t>R1919</t>
  </si>
  <si>
    <t>R1853</t>
  </si>
  <si>
    <t>R1851</t>
  </si>
  <si>
    <t>R1920</t>
  </si>
  <si>
    <t>R1850</t>
  </si>
  <si>
    <t>R1921</t>
  </si>
  <si>
    <t>R1852</t>
  </si>
  <si>
    <t>R1922</t>
  </si>
  <si>
    <t>R1923</t>
  </si>
  <si>
    <t>R1960</t>
  </si>
  <si>
    <t>POU - plaća za redovan rad</t>
  </si>
  <si>
    <t>POU - doprinosi za obvezno zdravstveno osiguranje</t>
  </si>
  <si>
    <t>POU - naknade za prijevoz, za rad na terenu i odvojeni život</t>
  </si>
  <si>
    <t>POU - naknade građanima i kućanstvima u novcu</t>
  </si>
  <si>
    <t>POU - naknade građanima i kućanstvima u naravi</t>
  </si>
  <si>
    <t>POU - uredska oprema i namještaj</t>
  </si>
  <si>
    <t>P0287</t>
  </si>
  <si>
    <t>POU - tekuće pomoći - Gastro klub za pametno zapošljavanje</t>
  </si>
  <si>
    <t>P0288</t>
  </si>
  <si>
    <t>POU - kapitalne pomoći - Gastro klub za pametno zapošljavanje</t>
  </si>
  <si>
    <t>P0289</t>
  </si>
  <si>
    <t>POU - tekuće pomoći - Gastro klub za pametno zapošljavanje EU sredstava</t>
  </si>
  <si>
    <t>P0290</t>
  </si>
  <si>
    <t>POU - kapitalne pomoći - Gastro klub za pametno zapošljavanje EU sredstava</t>
  </si>
  <si>
    <t>P0286</t>
  </si>
  <si>
    <t>POU - tekuće pomoći - Mjesto za nas EU sredstva</t>
  </si>
  <si>
    <t>P0291</t>
  </si>
  <si>
    <t>POU - tekuće pomoći - Bunkeriranje</t>
  </si>
  <si>
    <t>PRIJEDLOG FINANCIJSKOG PLANA (proračunski korisnik) ZA 2019. I PROJEKCIJA PLANA ZA  2020. I 2021. GODINU</t>
  </si>
  <si>
    <t>OPĆI DIO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</si>
  <si>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</si>
  <si>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</si>
  <si>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</si>
  <si>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</si>
  <si>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</si>
  <si>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</si>
  <si>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UKUPAN DONOS VIŠKA/MANJKA IZ PRETHODNE(IH) GODINA</t>
  </si>
  <si>
    <t>VIŠAK/MANJAK IZ PRETHODNE(IH) GODINE KOJI ĆE SE POKRITI/RASPOREDITI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</si>
  <si>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</si>
  <si>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</si>
  <si>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</si>
  <si>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</si>
  <si>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P0285</t>
  </si>
  <si>
    <t xml:space="preserve">POU - tekuće pomoći - Mjesto za nas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</si>
</sst>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indexed="8"/>
      <name val="MS Sans Serif"/>
      <charset val="238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1"/>
      <name val="Calibri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11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rgb="FFFEDE01"/>
        <bgColor rgb="FFFEDE01"/>
      </patternFill>
    </fill>
    <fill>
      <patternFill patternType="solid">
        <fgColor rgb="FFE1E1FF"/>
        <bgColor rgb="FFE1E1FF"/>
      </patternFill>
    </fill>
    <fill>
      <patternFill patternType="solid">
        <fgColor theme="2"/>
        <bgColor indexed="64"/>
      </patternFill>
    </fill>
    <fill>
      <patternFill patternType="solid">
        <fgColor theme="0"/>
        <bgColor rgb="FFFEDE01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auto="1"/>
      </top>
      <bottom style="thin">
        <color auto="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auto="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78">
    <xf numFmtId="0" fontId="0" fillId="0" borderId="0" xfId="0"/>
    <xf numFmtId="0" fontId="0" fillId="4" borderId="1" xfId="0" applyFont="1" applyFill="1" applyBorder="1" applyAlignment="1">
      <alignment horizontal="center" vertical="center" wrapText="1"/>
    </xf>
    <xf numFmtId="0" fontId="0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horizontal="center" vertical="center" wrapText="1"/>
    </xf>
    <xf numFmtId="0" fontId="2" fillId="0" borderId="0" xfId="0" applyFont="1"/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0" fillId="0" borderId="0" xfId="0" applyFont="1"/>
    <xf numFmtId="0" fontId="4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3" fontId="5" fillId="0" borderId="2" xfId="0" applyNumberFormat="1" applyFont="1" applyFill="1" applyBorder="1" applyAlignment="1">
      <alignment horizontal="right" vertical="center" wrapText="1" readingOrder="1"/>
    </xf>
    <xf numFmtId="0" fontId="5" fillId="2" borderId="3" xfId="0" applyNumberFormat="1" applyFont="1" applyFill="1" applyBorder="1" applyAlignment="1">
      <alignment horizontal="left" vertical="center" wrapText="1" readingOrder="1"/>
    </xf>
    <xf numFmtId="0" fontId="5" fillId="2" borderId="3" xfId="0" applyNumberFormat="1" applyFont="1" applyFill="1" applyBorder="1" applyAlignment="1">
      <alignment vertical="center" wrapText="1" readingOrder="1"/>
    </xf>
    <xf numFmtId="3" fontId="5" fillId="2" borderId="3" xfId="0" applyNumberFormat="1" applyFont="1" applyFill="1" applyBorder="1" applyAlignment="1">
      <alignment horizontal="right" vertical="center" wrapText="1" readingOrder="1"/>
    </xf>
    <xf numFmtId="3" fontId="3" fillId="0" borderId="4" xfId="0" applyNumberFormat="1" applyFont="1" applyFill="1" applyBorder="1" applyAlignment="1">
      <alignment horizontal="right" vertical="center" wrapText="1" readingOrder="1"/>
    </xf>
    <xf numFmtId="0" fontId="5" fillId="2" borderId="4" xfId="0" applyNumberFormat="1" applyFont="1" applyFill="1" applyBorder="1" applyAlignment="1">
      <alignment horizontal="left" vertical="center" wrapText="1" readingOrder="1"/>
    </xf>
    <xf numFmtId="0" fontId="5" fillId="2" borderId="4" xfId="0" applyNumberFormat="1" applyFont="1" applyFill="1" applyBorder="1" applyAlignment="1">
      <alignment vertical="center" wrapText="1" readingOrder="1"/>
    </xf>
    <xf numFmtId="3" fontId="5" fillId="0" borderId="4" xfId="0" applyNumberFormat="1" applyFont="1" applyFill="1" applyBorder="1" applyAlignment="1">
      <alignment horizontal="right" vertical="center" wrapText="1" readingOrder="1"/>
    </xf>
    <xf numFmtId="3" fontId="5" fillId="2" borderId="4" xfId="0" applyNumberFormat="1" applyFont="1" applyFill="1" applyBorder="1" applyAlignment="1">
      <alignment horizontal="right" vertical="center" wrapText="1" readingOrder="1"/>
    </xf>
    <xf numFmtId="0" fontId="3" fillId="0" borderId="4" xfId="0" applyNumberFormat="1" applyFont="1" applyFill="1" applyBorder="1" applyAlignment="1">
      <alignment horizontal="left" vertical="center" wrapText="1" readingOrder="1"/>
    </xf>
    <xf numFmtId="0" fontId="3" fillId="0" borderId="4" xfId="0" applyNumberFormat="1" applyFont="1" applyFill="1" applyBorder="1" applyAlignment="1">
      <alignment vertical="center" wrapText="1" readingOrder="1"/>
    </xf>
    <xf numFmtId="0" fontId="5" fillId="0" borderId="4" xfId="0" applyNumberFormat="1" applyFont="1" applyFill="1" applyBorder="1" applyAlignment="1">
      <alignment horizontal="left" vertical="center" wrapText="1" readingOrder="1"/>
    </xf>
    <xf numFmtId="0" fontId="5" fillId="0" borderId="4" xfId="0" applyNumberFormat="1" applyFont="1" applyFill="1" applyBorder="1" applyAlignment="1">
      <alignment vertical="center" wrapText="1" readingOrder="1"/>
    </xf>
    <xf numFmtId="0" fontId="5" fillId="3" borderId="3" xfId="0" applyNumberFormat="1" applyFont="1" applyFill="1" applyBorder="1" applyAlignment="1">
      <alignment horizontal="left" vertical="center" wrapText="1" readingOrder="1"/>
    </xf>
    <xf numFmtId="0" fontId="5" fillId="3" borderId="3" xfId="0" applyNumberFormat="1" applyFont="1" applyFill="1" applyBorder="1" applyAlignment="1">
      <alignment vertical="center" wrapText="1" readingOrder="1"/>
    </xf>
    <xf numFmtId="3" fontId="5" fillId="3" borderId="3" xfId="0" applyNumberFormat="1" applyFont="1" applyFill="1" applyBorder="1" applyAlignment="1">
      <alignment horizontal="right" vertical="center" wrapText="1" readingOrder="1"/>
    </xf>
    <xf numFmtId="0" fontId="5" fillId="3" borderId="4" xfId="0" applyNumberFormat="1" applyFont="1" applyFill="1" applyBorder="1" applyAlignment="1">
      <alignment horizontal="left" vertical="center" wrapText="1" readingOrder="1"/>
    </xf>
    <xf numFmtId="0" fontId="5" fillId="3" borderId="4" xfId="0" applyNumberFormat="1" applyFont="1" applyFill="1" applyBorder="1" applyAlignment="1">
      <alignment vertical="center" wrapText="1" readingOrder="1"/>
    </xf>
    <xf numFmtId="3" fontId="5" fillId="3" borderId="4" xfId="0" applyNumberFormat="1" applyFont="1" applyFill="1" applyBorder="1" applyAlignment="1">
      <alignment horizontal="right" vertical="center" wrapText="1" readingOrder="1"/>
    </xf>
    <xf numFmtId="0" fontId="0" fillId="0" borderId="4" xfId="0" applyBorder="1" applyAlignment="1">
      <alignment horizontal="left" vertical="center"/>
    </xf>
    <xf numFmtId="0" fontId="8" fillId="5" borderId="0" xfId="2" applyNumberFormat="1" applyFont="1" applyFill="1" applyBorder="1" applyAlignment="1" applyProtection="1">
      <alignment horizontal="left" wrapText="1"/>
    </xf>
    <xf numFmtId="0" fontId="10" fillId="5" borderId="0" xfId="2" applyNumberFormat="1" applyFont="1" applyFill="1" applyBorder="1" applyAlignment="1" applyProtection="1">
      <alignment wrapText="1"/>
    </xf>
    <xf numFmtId="0" fontId="9" fillId="5" borderId="0" xfId="2" applyNumberFormat="1" applyFont="1" applyFill="1" applyBorder="1" applyAlignment="1" applyProtection="1"/>
    <xf numFmtId="0" fontId="12" fillId="6" borderId="0" xfId="0" applyFont="1" applyFill="1" applyBorder="1"/>
    <xf numFmtId="3" fontId="11" fillId="6" borderId="8" xfId="2" applyNumberFormat="1" applyFont="1" applyFill="1" applyBorder="1" applyAlignment="1">
      <alignment horizontal="right"/>
    </xf>
    <xf numFmtId="3" fontId="11" fillId="5" borderId="8" xfId="2" applyNumberFormat="1" applyFont="1" applyFill="1" applyBorder="1" applyAlignment="1">
      <alignment horizontal="right"/>
    </xf>
    <xf numFmtId="0" fontId="13" fillId="6" borderId="5" xfId="2" applyFont="1" applyFill="1" applyBorder="1" applyAlignment="1">
      <alignment horizontal="left"/>
    </xf>
    <xf numFmtId="0" fontId="15" fillId="6" borderId="6" xfId="2" applyNumberFormat="1" applyFont="1" applyFill="1" applyBorder="1" applyAlignment="1" applyProtection="1"/>
    <xf numFmtId="3" fontId="11" fillId="5" borderId="8" xfId="2" applyNumberFormat="1" applyFont="1" applyFill="1" applyBorder="1" applyAlignment="1" applyProtection="1">
      <alignment horizontal="right" wrapText="1"/>
    </xf>
    <xf numFmtId="3" fontId="11" fillId="6" borderId="8" xfId="2" applyNumberFormat="1" applyFont="1" applyFill="1" applyBorder="1" applyAlignment="1" applyProtection="1">
      <alignment horizontal="right" wrapText="1"/>
    </xf>
    <xf numFmtId="0" fontId="11" fillId="5" borderId="5" xfId="2" quotePrefix="1" applyFont="1" applyFill="1" applyBorder="1" applyAlignment="1">
      <alignment horizontal="left" wrapText="1"/>
    </xf>
    <xf numFmtId="0" fontId="11" fillId="5" borderId="6" xfId="2" quotePrefix="1" applyFont="1" applyFill="1" applyBorder="1" applyAlignment="1">
      <alignment horizontal="left" wrapText="1"/>
    </xf>
    <xf numFmtId="0" fontId="11" fillId="5" borderId="6" xfId="2" quotePrefix="1" applyFont="1" applyFill="1" applyBorder="1" applyAlignment="1">
      <alignment horizontal="center" wrapText="1"/>
    </xf>
    <xf numFmtId="0" fontId="11" fillId="5" borderId="6" xfId="2" quotePrefix="1" applyNumberFormat="1" applyFont="1" applyFill="1" applyBorder="1" applyAlignment="1" applyProtection="1">
      <alignment horizontal="left"/>
    </xf>
    <xf numFmtId="3" fontId="11" fillId="6" borderId="5" xfId="2" quotePrefix="1" applyNumberFormat="1" applyFont="1" applyFill="1" applyBorder="1" applyAlignment="1">
      <alignment horizontal="right"/>
    </xf>
    <xf numFmtId="0" fontId="0" fillId="0" borderId="10" xfId="0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3" fontId="3" fillId="0" borderId="10" xfId="0" applyNumberFormat="1" applyFont="1" applyFill="1" applyBorder="1" applyAlignment="1">
      <alignment horizontal="right" vertical="center" wrapText="1" readingOrder="1"/>
    </xf>
    <xf numFmtId="0" fontId="5" fillId="2" borderId="11" xfId="0" applyNumberFormat="1" applyFont="1" applyFill="1" applyBorder="1" applyAlignment="1">
      <alignment horizontal="left" vertical="center" wrapText="1" readingOrder="1"/>
    </xf>
    <xf numFmtId="0" fontId="5" fillId="2" borderId="11" xfId="0" applyNumberFormat="1" applyFont="1" applyFill="1" applyBorder="1" applyAlignment="1">
      <alignment vertical="center" wrapText="1" readingOrder="1"/>
    </xf>
    <xf numFmtId="3" fontId="5" fillId="2" borderId="11" xfId="0" applyNumberFormat="1" applyFont="1" applyFill="1" applyBorder="1" applyAlignment="1">
      <alignment horizontal="right" vertical="center" wrapText="1" readingOrder="1"/>
    </xf>
    <xf numFmtId="0" fontId="2" fillId="4" borderId="9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 wrapText="1"/>
    </xf>
    <xf numFmtId="3" fontId="5" fillId="4" borderId="9" xfId="0" applyNumberFormat="1" applyFont="1" applyFill="1" applyBorder="1" applyAlignment="1">
      <alignment horizontal="right" vertical="center" wrapText="1" readingOrder="1"/>
    </xf>
    <xf numFmtId="0" fontId="16" fillId="4" borderId="1" xfId="0" applyFont="1" applyFill="1" applyBorder="1" applyAlignment="1">
      <alignment horizontal="center" vertical="center" wrapText="1"/>
    </xf>
    <xf numFmtId="0" fontId="13" fillId="5" borderId="5" xfId="2" quotePrefix="1" applyFont="1" applyFill="1" applyBorder="1" applyAlignment="1">
      <alignment horizontal="left"/>
    </xf>
    <xf numFmtId="0" fontId="15" fillId="5" borderId="6" xfId="2" applyNumberFormat="1" applyFont="1" applyFill="1" applyBorder="1" applyAlignment="1" applyProtection="1"/>
    <xf numFmtId="0" fontId="8" fillId="5" borderId="0" xfId="2" applyNumberFormat="1" applyFont="1" applyFill="1" applyBorder="1" applyAlignment="1" applyProtection="1">
      <alignment horizontal="center" vertical="top" wrapText="1"/>
    </xf>
    <xf numFmtId="0" fontId="8" fillId="5" borderId="0" xfId="2" applyNumberFormat="1" applyFont="1" applyFill="1" applyBorder="1" applyAlignment="1" applyProtection="1">
      <alignment horizontal="center" vertical="center" wrapText="1"/>
    </xf>
    <xf numFmtId="0" fontId="9" fillId="5" borderId="0" xfId="2" applyNumberFormat="1" applyFont="1" applyFill="1" applyBorder="1" applyAlignment="1" applyProtection="1">
      <alignment vertical="center" wrapText="1"/>
    </xf>
    <xf numFmtId="0" fontId="11" fillId="5" borderId="5" xfId="2" quotePrefix="1" applyFont="1" applyFill="1" applyBorder="1" applyAlignment="1">
      <alignment horizontal="center" wrapText="1"/>
    </xf>
    <xf numFmtId="0" fontId="11" fillId="5" borderId="6" xfId="2" quotePrefix="1" applyFont="1" applyFill="1" applyBorder="1" applyAlignment="1">
      <alignment horizontal="center" wrapText="1"/>
    </xf>
    <xf numFmtId="0" fontId="11" fillId="5" borderId="7" xfId="2" quotePrefix="1" applyFont="1" applyFill="1" applyBorder="1" applyAlignment="1">
      <alignment horizontal="center" wrapText="1"/>
    </xf>
    <xf numFmtId="0" fontId="12" fillId="6" borderId="6" xfId="0" applyFont="1" applyFill="1" applyBorder="1" applyAlignment="1">
      <alignment horizontal="center" readingOrder="1"/>
    </xf>
    <xf numFmtId="0" fontId="12" fillId="6" borderId="7" xfId="0" applyFont="1" applyFill="1" applyBorder="1" applyAlignment="1">
      <alignment horizontal="center" readingOrder="1"/>
    </xf>
    <xf numFmtId="0" fontId="13" fillId="5" borderId="5" xfId="2" applyNumberFormat="1" applyFont="1" applyFill="1" applyBorder="1" applyAlignment="1" applyProtection="1">
      <alignment horizontal="left" wrapText="1"/>
    </xf>
    <xf numFmtId="0" fontId="14" fillId="5" borderId="6" xfId="2" applyNumberFormat="1" applyFont="1" applyFill="1" applyBorder="1" applyAlignment="1" applyProtection="1">
      <alignment wrapText="1"/>
    </xf>
    <xf numFmtId="0" fontId="13" fillId="5" borderId="5" xfId="2" quotePrefix="1" applyNumberFormat="1" applyFont="1" applyFill="1" applyBorder="1" applyAlignment="1" applyProtection="1">
      <alignment horizontal="left" wrapText="1"/>
    </xf>
    <xf numFmtId="0" fontId="15" fillId="5" borderId="6" xfId="2" applyNumberFormat="1" applyFont="1" applyFill="1" applyBorder="1" applyAlignment="1" applyProtection="1">
      <alignment wrapText="1"/>
    </xf>
    <xf numFmtId="0" fontId="13" fillId="6" borderId="5" xfId="2" quotePrefix="1" applyNumberFormat="1" applyFont="1" applyFill="1" applyBorder="1" applyAlignment="1" applyProtection="1">
      <alignment horizontal="left" wrapText="1"/>
    </xf>
    <xf numFmtId="0" fontId="14" fillId="6" borderId="6" xfId="2" applyNumberFormat="1" applyFont="1" applyFill="1" applyBorder="1" applyAlignment="1" applyProtection="1">
      <alignment wrapText="1"/>
    </xf>
    <xf numFmtId="0" fontId="10" fillId="5" borderId="0" xfId="2" applyNumberFormat="1" applyFont="1" applyFill="1" applyBorder="1" applyAlignment="1" applyProtection="1">
      <alignment horizontal="center" vertical="center" wrapText="1"/>
    </xf>
    <xf numFmtId="0" fontId="9" fillId="5" borderId="0" xfId="2" applyNumberFormat="1" applyFont="1" applyFill="1" applyBorder="1" applyAlignment="1" applyProtection="1"/>
    <xf numFmtId="0" fontId="11" fillId="6" borderId="5" xfId="2" applyNumberFormat="1" applyFont="1" applyFill="1" applyBorder="1" applyAlignment="1" applyProtection="1">
      <alignment horizontal="left" wrapText="1"/>
    </xf>
    <xf numFmtId="0" fontId="11" fillId="6" borderId="6" xfId="2" applyNumberFormat="1" applyFont="1" applyFill="1" applyBorder="1" applyAlignment="1" applyProtection="1">
      <alignment horizontal="left" wrapText="1"/>
    </xf>
    <xf numFmtId="0" fontId="11" fillId="6" borderId="7" xfId="2" applyNumberFormat="1" applyFont="1" applyFill="1" applyBorder="1" applyAlignment="1" applyProtection="1">
      <alignment horizontal="left" wrapText="1"/>
    </xf>
    <xf numFmtId="0" fontId="8" fillId="5" borderId="0" xfId="2" quotePrefix="1" applyNumberFormat="1" applyFont="1" applyFill="1" applyBorder="1" applyAlignment="1" applyProtection="1">
      <alignment horizontal="center" vertical="center" wrapText="1"/>
    </xf>
  </cellXfs>
  <cellStyles count="3">
    <cellStyle name="Normal" xfId="0" builtinId="0"/>
    <cellStyle name="Normal 2" xfId="1"/>
    <cellStyle name="Normalno 3" xfId="2"/>
  </cellStyles>
  <dxfs count="198"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  <dxf>
      <fill>
        <patternFill>
          <bgColor theme="4" tint="0.59996337778862885"/>
        </patternFill>
      </fill>
    </dxf>
    <dxf>
      <fill>
        <patternFill>
          <bgColor theme="7" tint="0.59996337778862885"/>
        </patternFill>
      </fill>
    </dxf>
    <dxf>
      <fill>
        <patternFill>
          <bgColor theme="6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rgb="FFFFFF99"/>
        </patternFill>
      </fill>
    </dxf>
    <dxf>
      <font>
        <b/>
        <i val="0"/>
        <color theme="0"/>
      </font>
      <fill>
        <patternFill>
          <bgColor theme="3"/>
        </patternFill>
      </fill>
    </dxf>
  </dxfs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workbookViewId="0">
      <selection activeCell="E17" sqref="E17"/>
    </sheetView>
  </sheetViews>
  <sheetFormatPr defaultRowHeight="15" x14ac:dyDescent="0.25"/>
  <cols>
    <col min="5" max="5" width="22.140625" customWidth="1"/>
    <col min="6" max="6" width="11.42578125" bestFit="1" customWidth="1"/>
    <col min="7" max="7" width="10.28515625" bestFit="1" customWidth="1"/>
    <col min="8" max="8" width="11.42578125" bestFit="1" customWidth="1"/>
  </cols>
  <sheetData>
    <row r="1" spans="1:8" ht="18" customHeight="1" x14ac:dyDescent="0.25">
      <c r="A1" s="58" t="s">
        <v>492</v>
      </c>
      <c r="B1" s="58"/>
      <c r="C1" s="58"/>
      <c r="D1" s="58"/>
      <c r="E1" s="58"/>
      <c r="F1" s="58"/>
      <c r="G1" s="58"/>
      <c r="H1" s="58"/>
    </row>
    <row r="2" spans="1:8" ht="18" customHeight="1" x14ac:dyDescent="0.25">
      <c r="A2" s="59" t="s">
        <v>493</v>
      </c>
      <c r="B2" s="59"/>
      <c r="C2" s="59"/>
      <c r="D2" s="59"/>
      <c r="E2" s="59"/>
      <c r="F2" s="59"/>
      <c r="G2" s="60"/>
      <c r="H2" s="60"/>
    </row>
    <row r="3" spans="1:8" ht="18" x14ac:dyDescent="0.25">
      <c r="A3" s="30"/>
      <c r="B3" s="31"/>
      <c r="C3" s="31"/>
      <c r="D3" s="31"/>
      <c r="E3" s="31"/>
      <c r="F3" s="32"/>
      <c r="G3" s="32"/>
      <c r="H3" s="32"/>
    </row>
    <row r="4" spans="1:8" ht="28.5" x14ac:dyDescent="0.25">
      <c r="A4" s="61"/>
      <c r="B4" s="62"/>
      <c r="C4" s="62"/>
      <c r="D4" s="62"/>
      <c r="E4" s="63"/>
      <c r="F4" s="55" t="s">
        <v>431</v>
      </c>
      <c r="G4" s="55" t="s">
        <v>421</v>
      </c>
      <c r="H4" s="55" t="s">
        <v>422</v>
      </c>
    </row>
    <row r="5" spans="1:8" x14ac:dyDescent="0.25">
      <c r="A5" s="33"/>
      <c r="B5" s="64"/>
      <c r="C5" s="64"/>
      <c r="D5" s="64"/>
      <c r="E5" s="65"/>
    </row>
    <row r="6" spans="1:8" ht="15.75" customHeight="1" x14ac:dyDescent="0.25">
      <c r="A6" s="66" t="s">
        <v>494</v>
      </c>
      <c r="B6" s="67"/>
      <c r="C6" s="67"/>
      <c r="D6" s="67"/>
      <c r="E6" s="57"/>
      <c r="F6" s="34">
        <v>7800802</v>
      </c>
      <c r="G6" s="34">
        <v>-731061</v>
      </c>
      <c r="H6" s="34">
        <f>SUM(F6:G6)</f>
        <v>7069741</v>
      </c>
    </row>
    <row r="7" spans="1:8" ht="15.75" x14ac:dyDescent="0.25">
      <c r="A7" s="56" t="s">
        <v>495</v>
      </c>
      <c r="B7" s="57"/>
      <c r="C7" s="57"/>
      <c r="D7" s="57"/>
      <c r="E7" s="57"/>
      <c r="F7" s="35"/>
      <c r="G7" s="35"/>
      <c r="H7" s="35"/>
    </row>
    <row r="8" spans="1:8" ht="15.75" x14ac:dyDescent="0.25">
      <c r="A8" s="36" t="s">
        <v>496</v>
      </c>
      <c r="B8" s="37"/>
      <c r="C8" s="37"/>
      <c r="D8" s="37"/>
      <c r="E8" s="37"/>
      <c r="F8" s="34">
        <v>7803802</v>
      </c>
      <c r="G8" s="34">
        <v>-398804</v>
      </c>
      <c r="H8" s="34">
        <f>SUM(F8:G8)</f>
        <v>7404998</v>
      </c>
    </row>
    <row r="9" spans="1:8" ht="15.75" customHeight="1" x14ac:dyDescent="0.25">
      <c r="A9" s="68" t="s">
        <v>497</v>
      </c>
      <c r="B9" s="67"/>
      <c r="C9" s="67"/>
      <c r="D9" s="67"/>
      <c r="E9" s="69"/>
      <c r="F9" s="35"/>
      <c r="G9" s="35"/>
      <c r="H9" s="38"/>
    </row>
    <row r="10" spans="1:8" ht="15.75" x14ac:dyDescent="0.25">
      <c r="A10" s="56" t="s">
        <v>498</v>
      </c>
      <c r="B10" s="57"/>
      <c r="C10" s="57"/>
      <c r="D10" s="57"/>
      <c r="E10" s="57"/>
      <c r="F10" s="35"/>
      <c r="G10" s="35"/>
      <c r="H10" s="38"/>
    </row>
    <row r="11" spans="1:8" ht="15.75" customHeight="1" x14ac:dyDescent="0.25">
      <c r="A11" s="70" t="s">
        <v>499</v>
      </c>
      <c r="B11" s="71"/>
      <c r="C11" s="71"/>
      <c r="D11" s="71"/>
      <c r="E11" s="71"/>
      <c r="F11" s="39">
        <v>-3000</v>
      </c>
      <c r="G11" s="39">
        <v>-332257</v>
      </c>
      <c r="H11" s="39">
        <f>SUM(F11:G11)</f>
        <v>-335257</v>
      </c>
    </row>
    <row r="12" spans="1:8" ht="18" x14ac:dyDescent="0.25">
      <c r="A12" s="59"/>
      <c r="B12" s="72"/>
      <c r="C12" s="72"/>
      <c r="D12" s="72"/>
      <c r="E12" s="72"/>
      <c r="F12" s="73"/>
      <c r="G12" s="73"/>
      <c r="H12" s="73"/>
    </row>
    <row r="13" spans="1:8" ht="28.5" x14ac:dyDescent="0.25">
      <c r="A13" s="40"/>
      <c r="B13" s="41"/>
      <c r="C13" s="41"/>
      <c r="D13" s="42"/>
      <c r="E13" s="43"/>
      <c r="F13" s="55" t="s">
        <v>431</v>
      </c>
      <c r="G13" s="55" t="s">
        <v>421</v>
      </c>
      <c r="H13" s="55" t="s">
        <v>422</v>
      </c>
    </row>
    <row r="14" spans="1:8" ht="15.75" customHeight="1" x14ac:dyDescent="0.25">
      <c r="A14" s="74" t="s">
        <v>500</v>
      </c>
      <c r="B14" s="75"/>
      <c r="C14" s="75"/>
      <c r="D14" s="75"/>
      <c r="E14" s="76"/>
      <c r="F14" s="44">
        <v>3000</v>
      </c>
      <c r="G14" s="44">
        <v>332257</v>
      </c>
      <c r="H14" s="39">
        <f>SUM(F14:G14)</f>
        <v>335257</v>
      </c>
    </row>
    <row r="15" spans="1:8" ht="15.75" customHeight="1" x14ac:dyDescent="0.25">
      <c r="A15" s="74" t="s">
        <v>501</v>
      </c>
      <c r="B15" s="75"/>
      <c r="C15" s="75"/>
      <c r="D15" s="75"/>
      <c r="E15" s="76"/>
      <c r="F15" s="44">
        <v>3000</v>
      </c>
      <c r="G15" s="44">
        <v>332257</v>
      </c>
      <c r="H15" s="39">
        <f>SUM(F15:G15)</f>
        <v>335257</v>
      </c>
    </row>
    <row r="16" spans="1:8" ht="18" x14ac:dyDescent="0.25">
      <c r="A16" s="77"/>
      <c r="B16" s="72"/>
      <c r="C16" s="72"/>
      <c r="D16" s="72"/>
      <c r="E16" s="72"/>
      <c r="F16" s="73"/>
      <c r="G16" s="73"/>
      <c r="H16" s="73"/>
    </row>
    <row r="17" spans="1:8" ht="28.5" x14ac:dyDescent="0.25">
      <c r="A17" s="40"/>
      <c r="B17" s="41"/>
      <c r="C17" s="41"/>
      <c r="D17" s="42"/>
      <c r="E17" s="43"/>
      <c r="F17" s="55" t="s">
        <v>431</v>
      </c>
      <c r="G17" s="55" t="s">
        <v>421</v>
      </c>
      <c r="H17" s="55" t="s">
        <v>422</v>
      </c>
    </row>
    <row r="18" spans="1:8" ht="15.75" customHeight="1" x14ac:dyDescent="0.25">
      <c r="A18" s="66" t="s">
        <v>502</v>
      </c>
      <c r="B18" s="67"/>
      <c r="C18" s="67"/>
      <c r="D18" s="67"/>
      <c r="E18" s="67"/>
      <c r="F18" s="35"/>
      <c r="G18" s="35"/>
      <c r="H18" s="35"/>
    </row>
    <row r="19" spans="1:8" ht="15.75" customHeight="1" x14ac:dyDescent="0.25">
      <c r="A19" s="66" t="s">
        <v>503</v>
      </c>
      <c r="B19" s="67"/>
      <c r="C19" s="67"/>
      <c r="D19" s="67"/>
      <c r="E19" s="67"/>
      <c r="F19" s="35"/>
      <c r="G19" s="35"/>
      <c r="H19" s="35"/>
    </row>
    <row r="20" spans="1:8" ht="15.75" customHeight="1" x14ac:dyDescent="0.25">
      <c r="A20" s="70" t="s">
        <v>504</v>
      </c>
      <c r="B20" s="71"/>
      <c r="C20" s="71"/>
      <c r="D20" s="71"/>
      <c r="E20" s="71"/>
      <c r="F20" s="34">
        <f>F18-F19</f>
        <v>0</v>
      </c>
      <c r="G20" s="34">
        <f>G18-G19</f>
        <v>0</v>
      </c>
      <c r="H20" s="34">
        <f>H18-H19</f>
        <v>0</v>
      </c>
    </row>
    <row r="21" spans="1:8" ht="18" x14ac:dyDescent="0.25">
      <c r="A21" s="77"/>
      <c r="B21" s="72"/>
      <c r="C21" s="72"/>
      <c r="D21" s="72"/>
      <c r="E21" s="72"/>
      <c r="F21" s="73"/>
      <c r="G21" s="73"/>
      <c r="H21" s="73"/>
    </row>
    <row r="22" spans="1:8" ht="15.75" customHeight="1" x14ac:dyDescent="0.25">
      <c r="A22" s="68" t="s">
        <v>505</v>
      </c>
      <c r="B22" s="67"/>
      <c r="C22" s="67"/>
      <c r="D22" s="67"/>
      <c r="E22" s="67"/>
      <c r="F22" s="35">
        <f>IF((F11+F15+F20)&lt;&gt;0,"NESLAGANJE ZBROJA",(F11+F15+F20))</f>
        <v>0</v>
      </c>
      <c r="G22" s="35">
        <f>IF((G11+G15+G20)&lt;&gt;0,"NESLAGANJE ZBROJA",(G11+G15+G20))</f>
        <v>0</v>
      </c>
      <c r="H22" s="35">
        <f>IF((H11+H15+H20)&lt;&gt;0,"NESLAGANJE ZBROJA",(H11+H15+H20))</f>
        <v>0</v>
      </c>
    </row>
  </sheetData>
  <mergeCells count="18">
    <mergeCell ref="A22:E22"/>
    <mergeCell ref="A9:E9"/>
    <mergeCell ref="A10:E10"/>
    <mergeCell ref="A11:E11"/>
    <mergeCell ref="A12:H12"/>
    <mergeCell ref="A14:E14"/>
    <mergeCell ref="A15:E15"/>
    <mergeCell ref="A16:H16"/>
    <mergeCell ref="A18:E18"/>
    <mergeCell ref="A19:E19"/>
    <mergeCell ref="A20:E20"/>
    <mergeCell ref="A21:H21"/>
    <mergeCell ref="A7:E7"/>
    <mergeCell ref="A1:H1"/>
    <mergeCell ref="A2:H2"/>
    <mergeCell ref="A4:E4"/>
    <mergeCell ref="B5:E5"/>
    <mergeCell ref="A6:E6"/>
  </mergeCells>
  <conditionalFormatting sqref="F17:H17">
    <cfRule type="expression" dxfId="197" priority="13">
      <formula>OR($A17="Aktivnost",$A17="Kapitalni projekt",$A17="Tekući projekt")</formula>
    </cfRule>
    <cfRule type="expression" dxfId="196" priority="14">
      <formula>$C17="GRAD SAMOBOR- POMOĆI"</formula>
    </cfRule>
    <cfRule type="expression" dxfId="195" priority="15">
      <formula>$C17="GRADSKA KNJIŽNICA-PRIHODI OD DONACIJA"</formula>
    </cfRule>
    <cfRule type="expression" dxfId="194" priority="16">
      <formula>$C17="GRAD SAMOBOR-  Opći prihodi i  primici"</formula>
    </cfRule>
    <cfRule type="expression" dxfId="193" priority="17">
      <formula>$C17="GRADSKA KNJIŽNICA- VLASTITI PRIHODI"</formula>
    </cfRule>
    <cfRule type="expression" dxfId="192" priority="18">
      <formula>$C17="GRADSKA KNJIŽNICA - PRIHODI OD POMOĆI"</formula>
    </cfRule>
  </conditionalFormatting>
  <conditionalFormatting sqref="F4:H4">
    <cfRule type="expression" dxfId="191" priority="7">
      <formula>OR($A4="Aktivnost",$A4="Kapitalni projekt",$A4="Tekući projekt")</formula>
    </cfRule>
    <cfRule type="expression" dxfId="190" priority="8">
      <formula>$C4="GRAD SAMOBOR- POMOĆI"</formula>
    </cfRule>
    <cfRule type="expression" dxfId="189" priority="9">
      <formula>$C4="GRADSKA KNJIŽNICA-PRIHODI OD DONACIJA"</formula>
    </cfRule>
    <cfRule type="expression" dxfId="188" priority="10">
      <formula>$C4="GRAD SAMOBOR-  Opći prihodi i  primici"</formula>
    </cfRule>
    <cfRule type="expression" dxfId="187" priority="11">
      <formula>$C4="GRADSKA KNJIŽNICA- VLASTITI PRIHODI"</formula>
    </cfRule>
    <cfRule type="expression" dxfId="186" priority="12">
      <formula>$C4="GRADSKA KNJIŽNICA - PRIHODI OD POMOĆI"</formula>
    </cfRule>
  </conditionalFormatting>
  <conditionalFormatting sqref="F13:H13">
    <cfRule type="expression" dxfId="185" priority="1">
      <formula>OR($A13="Aktivnost",$A13="Kapitalni projekt",$A13="Tekući projekt")</formula>
    </cfRule>
    <cfRule type="expression" dxfId="184" priority="2">
      <formula>$C13="GRAD SAMOBOR- POMOĆI"</formula>
    </cfRule>
    <cfRule type="expression" dxfId="183" priority="3">
      <formula>$C13="GRADSKA KNJIŽNICA-PRIHODI OD DONACIJA"</formula>
    </cfRule>
    <cfRule type="expression" dxfId="182" priority="4">
      <formula>$C13="GRAD SAMOBOR-  Opći prihodi i  primici"</formula>
    </cfRule>
    <cfRule type="expression" dxfId="181" priority="5">
      <formula>$C13="GRADSKA KNJIŽNICA- VLASTITI PRIHODI"</formula>
    </cfRule>
    <cfRule type="expression" dxfId="180" priority="6">
      <formula>$C13="GRADSKA KNJIŽNICA - PRIHODI OD POMOĆI"</formula>
    </cfRule>
  </conditionalFormatting>
  <pageMargins left="0.70866141732283472" right="0.70866141732283472" top="0.74803149606299213" bottom="0.74803149606299213" header="0.31496062992125984" footer="0.31496062992125984"/>
  <pageSetup paperSize="9" scale="90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L352"/>
  <sheetViews>
    <sheetView showGridLines="0" tabSelected="1" zoomScaleNormal="100" workbookViewId="0">
      <selection activeCell="F13" sqref="F13"/>
    </sheetView>
  </sheetViews>
  <sheetFormatPr defaultRowHeight="15" x14ac:dyDescent="0.25"/>
  <cols>
    <col min="1" max="1" width="9.140625" style="7"/>
    <col min="2" max="2" width="10.140625" style="7" customWidth="1"/>
    <col min="3" max="3" width="11.7109375" style="7" customWidth="1"/>
    <col min="4" max="4" width="61.7109375" style="7" customWidth="1"/>
    <col min="5" max="7" width="12.7109375" style="7" customWidth="1"/>
    <col min="8" max="11" width="12.7109375" customWidth="1"/>
    <col min="12" max="12" width="11.7109375" customWidth="1"/>
    <col min="13" max="13" width="11.85546875" style="7" customWidth="1"/>
    <col min="14" max="14" width="12.42578125" style="7" customWidth="1"/>
    <col min="15" max="16384" width="9.140625" style="7"/>
  </cols>
  <sheetData>
    <row r="1" spans="2:7" x14ac:dyDescent="0.25">
      <c r="B1" s="4"/>
    </row>
    <row r="2" spans="2:7" x14ac:dyDescent="0.25">
      <c r="B2" s="4"/>
    </row>
    <row r="3" spans="2:7" ht="30" x14ac:dyDescent="0.25">
      <c r="B3" s="2" t="s">
        <v>419</v>
      </c>
      <c r="C3" s="1" t="s">
        <v>418</v>
      </c>
      <c r="D3" s="1" t="s">
        <v>420</v>
      </c>
      <c r="E3" s="3" t="s">
        <v>431</v>
      </c>
      <c r="F3" s="1" t="s">
        <v>421</v>
      </c>
      <c r="G3" s="1" t="s">
        <v>422</v>
      </c>
    </row>
    <row r="4" spans="2:7" x14ac:dyDescent="0.25">
      <c r="B4" s="8" t="s">
        <v>423</v>
      </c>
      <c r="C4" s="9"/>
      <c r="D4" s="9"/>
      <c r="E4" s="10">
        <f t="shared" ref="E4:G4" si="0">SUM(E5:E9)</f>
        <v>7803802</v>
      </c>
      <c r="F4" s="10">
        <f t="shared" si="0"/>
        <v>-398804</v>
      </c>
      <c r="G4" s="10">
        <f t="shared" si="0"/>
        <v>7404998</v>
      </c>
    </row>
    <row r="5" spans="2:7" x14ac:dyDescent="0.25">
      <c r="B5" s="11" t="s">
        <v>0</v>
      </c>
      <c r="C5" s="11" t="s">
        <v>44</v>
      </c>
      <c r="D5" s="12" t="s">
        <v>45</v>
      </c>
      <c r="E5" s="13">
        <f>+E25</f>
        <v>4510830</v>
      </c>
      <c r="F5" s="13">
        <f t="shared" ref="F5:G5" si="1">+F25</f>
        <v>-206644</v>
      </c>
      <c r="G5" s="13">
        <f t="shared" si="1"/>
        <v>4304186</v>
      </c>
    </row>
    <row r="6" spans="2:7" x14ac:dyDescent="0.25">
      <c r="B6" s="15" t="s">
        <v>0</v>
      </c>
      <c r="C6" s="15" t="s">
        <v>402</v>
      </c>
      <c r="D6" s="16" t="s">
        <v>403</v>
      </c>
      <c r="E6" s="17">
        <f>+E28</f>
        <v>850450</v>
      </c>
      <c r="F6" s="17">
        <f t="shared" ref="F6:G6" si="2">+F28</f>
        <v>-678450</v>
      </c>
      <c r="G6" s="17">
        <f t="shared" si="2"/>
        <v>172000</v>
      </c>
    </row>
    <row r="7" spans="2:7" x14ac:dyDescent="0.25">
      <c r="B7" s="15" t="s">
        <v>0</v>
      </c>
      <c r="C7" s="15" t="s">
        <v>1</v>
      </c>
      <c r="D7" s="16" t="s">
        <v>2</v>
      </c>
      <c r="E7" s="18">
        <f>+E32</f>
        <v>1152930</v>
      </c>
      <c r="F7" s="18">
        <f t="shared" ref="F7:G7" si="3">+F32</f>
        <v>257305</v>
      </c>
      <c r="G7" s="18">
        <f t="shared" si="3"/>
        <v>1410235</v>
      </c>
    </row>
    <row r="8" spans="2:7" x14ac:dyDescent="0.25">
      <c r="B8" s="21" t="s">
        <v>0</v>
      </c>
      <c r="C8" s="21" t="s">
        <v>18</v>
      </c>
      <c r="D8" s="22" t="s">
        <v>19</v>
      </c>
      <c r="E8" s="17">
        <f>+E38</f>
        <v>1121315</v>
      </c>
      <c r="F8" s="17">
        <f t="shared" ref="F8:G8" si="4">+F38</f>
        <v>257532</v>
      </c>
      <c r="G8" s="17">
        <f t="shared" si="4"/>
        <v>1378847</v>
      </c>
    </row>
    <row r="9" spans="2:7" x14ac:dyDescent="0.25">
      <c r="B9" s="15" t="s">
        <v>0</v>
      </c>
      <c r="C9" s="15" t="s">
        <v>36</v>
      </c>
      <c r="D9" s="16" t="s">
        <v>37</v>
      </c>
      <c r="E9" s="18">
        <f>+E53</f>
        <v>168277</v>
      </c>
      <c r="F9" s="18">
        <f>+F53</f>
        <v>-28547</v>
      </c>
      <c r="G9" s="18">
        <f>+G53</f>
        <v>139730</v>
      </c>
    </row>
    <row r="10" spans="2:7" x14ac:dyDescent="0.25">
      <c r="B10" s="8" t="s">
        <v>428</v>
      </c>
      <c r="C10" s="9"/>
      <c r="D10" s="9"/>
      <c r="E10" s="10">
        <f t="shared" ref="E10:G10" si="5">SUM(E11:E15)</f>
        <v>7803802</v>
      </c>
      <c r="F10" s="10">
        <f t="shared" si="5"/>
        <v>-398804</v>
      </c>
      <c r="G10" s="10">
        <f t="shared" si="5"/>
        <v>7404998</v>
      </c>
    </row>
    <row r="11" spans="2:7" x14ac:dyDescent="0.25">
      <c r="B11" s="11" t="s">
        <v>0</v>
      </c>
      <c r="C11" s="11" t="s">
        <v>44</v>
      </c>
      <c r="D11" s="12" t="s">
        <v>45</v>
      </c>
      <c r="E11" s="13">
        <f>+E58+E106+E136+E164+E208+E253+E298+E309</f>
        <v>4510830</v>
      </c>
      <c r="F11" s="13">
        <f>+F58+F106+F136+F164+F208+F253+F298+F309</f>
        <v>-206644</v>
      </c>
      <c r="G11" s="13">
        <f>+G58+G106+G136+G164+G208+G253+G298+G309</f>
        <v>4304186</v>
      </c>
    </row>
    <row r="12" spans="2:7" x14ac:dyDescent="0.25">
      <c r="B12" s="15" t="s">
        <v>0</v>
      </c>
      <c r="C12" s="15" t="s">
        <v>402</v>
      </c>
      <c r="D12" s="16" t="s">
        <v>403</v>
      </c>
      <c r="E12" s="17">
        <f>+E315+E350</f>
        <v>850450</v>
      </c>
      <c r="F12" s="17">
        <f>+F315+F350</f>
        <v>-678450</v>
      </c>
      <c r="G12" s="17">
        <f>+G315+G350</f>
        <v>172000</v>
      </c>
    </row>
    <row r="13" spans="2:7" x14ac:dyDescent="0.25">
      <c r="B13" s="15" t="s">
        <v>0</v>
      </c>
      <c r="C13" s="15" t="s">
        <v>1</v>
      </c>
      <c r="D13" s="16" t="s">
        <v>2</v>
      </c>
      <c r="E13" s="18">
        <f>+E78+E114+E142+E172+E195+E223+E256+E281+E302</f>
        <v>1152930</v>
      </c>
      <c r="F13" s="18">
        <f t="shared" ref="F13:G13" si="6">+F78+F114+F142+F172+F195+F223+F256+F281+F302</f>
        <v>257305</v>
      </c>
      <c r="G13" s="18">
        <f t="shared" si="6"/>
        <v>1410235</v>
      </c>
    </row>
    <row r="14" spans="2:7" x14ac:dyDescent="0.25">
      <c r="B14" s="21" t="s">
        <v>0</v>
      </c>
      <c r="C14" s="21" t="s">
        <v>18</v>
      </c>
      <c r="D14" s="22" t="s">
        <v>19</v>
      </c>
      <c r="E14" s="17">
        <f>+E103+E123+E149+E181+E198+E202+E232+E268+E306+E291+E325+E334</f>
        <v>1121315</v>
      </c>
      <c r="F14" s="17">
        <f t="shared" ref="F14:G14" si="7">+F103+F123+F149+F181+F198+F202+F232+F268+F306+F291+F325+F334</f>
        <v>257532</v>
      </c>
      <c r="G14" s="17">
        <f t="shared" si="7"/>
        <v>1378847</v>
      </c>
    </row>
    <row r="15" spans="2:7" x14ac:dyDescent="0.25">
      <c r="B15" s="15" t="s">
        <v>0</v>
      </c>
      <c r="C15" s="15" t="s">
        <v>36</v>
      </c>
      <c r="D15" s="16" t="s">
        <v>37</v>
      </c>
      <c r="E15" s="18">
        <f>+E131+E157+E192+E246+E272+E293+E311</f>
        <v>168277</v>
      </c>
      <c r="F15" s="18">
        <f>+F131+F157+F192+F246+F272+F293+F311</f>
        <v>-28547</v>
      </c>
      <c r="G15" s="18">
        <f>+G131+G157+G192+G246+G272+G293+G311</f>
        <v>139730</v>
      </c>
    </row>
    <row r="16" spans="2:7" x14ac:dyDescent="0.25">
      <c r="B16" s="8" t="s">
        <v>430</v>
      </c>
      <c r="C16" s="9"/>
      <c r="D16" s="9"/>
      <c r="E16" s="10">
        <f t="shared" ref="E16:G16" si="8">SUM(E17:E21)</f>
        <v>3000</v>
      </c>
      <c r="F16" s="10">
        <f t="shared" si="8"/>
        <v>332257</v>
      </c>
      <c r="G16" s="10">
        <f t="shared" si="8"/>
        <v>335257</v>
      </c>
    </row>
    <row r="17" spans="2:7" x14ac:dyDescent="0.25">
      <c r="B17" s="11" t="s">
        <v>0</v>
      </c>
      <c r="C17" s="11" t="s">
        <v>44</v>
      </c>
      <c r="D17" s="12" t="s">
        <v>45</v>
      </c>
      <c r="E17" s="13">
        <f>+E5-E11</f>
        <v>0</v>
      </c>
      <c r="F17" s="13">
        <f t="shared" ref="F17:G17" si="9">+F5-F11</f>
        <v>0</v>
      </c>
      <c r="G17" s="13">
        <f t="shared" si="9"/>
        <v>0</v>
      </c>
    </row>
    <row r="18" spans="2:7" x14ac:dyDescent="0.25">
      <c r="B18" s="15" t="s">
        <v>0</v>
      </c>
      <c r="C18" s="15" t="s">
        <v>402</v>
      </c>
      <c r="D18" s="16" t="s">
        <v>403</v>
      </c>
      <c r="E18" s="17">
        <f t="shared" ref="E18:G18" si="10">+E6-E12</f>
        <v>0</v>
      </c>
      <c r="F18" s="17">
        <f t="shared" si="10"/>
        <v>0</v>
      </c>
      <c r="G18" s="17">
        <f t="shared" si="10"/>
        <v>0</v>
      </c>
    </row>
    <row r="19" spans="2:7" x14ac:dyDescent="0.25">
      <c r="B19" s="15" t="s">
        <v>0</v>
      </c>
      <c r="C19" s="15" t="s">
        <v>1</v>
      </c>
      <c r="D19" s="16" t="s">
        <v>2</v>
      </c>
      <c r="E19" s="18">
        <v>1000</v>
      </c>
      <c r="F19" s="18">
        <v>257305</v>
      </c>
      <c r="G19" s="18">
        <f>SUM(E19:F19)</f>
        <v>258305</v>
      </c>
    </row>
    <row r="20" spans="2:7" x14ac:dyDescent="0.25">
      <c r="B20" s="21" t="s">
        <v>0</v>
      </c>
      <c r="C20" s="21" t="s">
        <v>18</v>
      </c>
      <c r="D20" s="22" t="s">
        <v>19</v>
      </c>
      <c r="E20" s="17">
        <v>1000</v>
      </c>
      <c r="F20" s="17">
        <v>48447</v>
      </c>
      <c r="G20" s="18">
        <f t="shared" ref="G20:G21" si="11">SUM(E20:F20)</f>
        <v>49447</v>
      </c>
    </row>
    <row r="21" spans="2:7" x14ac:dyDescent="0.25">
      <c r="B21" s="15" t="s">
        <v>0</v>
      </c>
      <c r="C21" s="15" t="s">
        <v>36</v>
      </c>
      <c r="D21" s="16" t="s">
        <v>37</v>
      </c>
      <c r="E21" s="18">
        <v>1000</v>
      </c>
      <c r="F21" s="18">
        <v>26505</v>
      </c>
      <c r="G21" s="18">
        <f t="shared" si="11"/>
        <v>27505</v>
      </c>
    </row>
    <row r="23" spans="2:7" ht="30" customHeight="1" x14ac:dyDescent="0.25">
      <c r="B23" s="2" t="s">
        <v>419</v>
      </c>
      <c r="C23" s="1" t="s">
        <v>418</v>
      </c>
      <c r="D23" s="1" t="s">
        <v>420</v>
      </c>
      <c r="E23" s="1" t="str">
        <f>+E3</f>
        <v>Plan 2019</v>
      </c>
      <c r="F23" s="1" t="str">
        <f t="shared" ref="F23:G23" si="12">+F3</f>
        <v>I.Izmjene</v>
      </c>
      <c r="G23" s="1" t="str">
        <f t="shared" si="12"/>
        <v>Plan I.izmjene</v>
      </c>
    </row>
    <row r="24" spans="2:7" x14ac:dyDescent="0.25">
      <c r="B24" s="8" t="s">
        <v>423</v>
      </c>
      <c r="C24" s="9"/>
      <c r="D24" s="9"/>
      <c r="E24" s="10">
        <f t="shared" ref="E24:G24" si="13">+E31+E25+E28</f>
        <v>7803802</v>
      </c>
      <c r="F24" s="10">
        <f t="shared" si="13"/>
        <v>-398804</v>
      </c>
      <c r="G24" s="10">
        <f t="shared" si="13"/>
        <v>7404998</v>
      </c>
    </row>
    <row r="25" spans="2:7" x14ac:dyDescent="0.25">
      <c r="B25" s="11" t="s">
        <v>0</v>
      </c>
      <c r="C25" s="11" t="s">
        <v>44</v>
      </c>
      <c r="D25" s="12" t="s">
        <v>45</v>
      </c>
      <c r="E25" s="13">
        <f>SUM(E26:E27)</f>
        <v>4510830</v>
      </c>
      <c r="F25" s="13">
        <f t="shared" ref="F25:G25" si="14">SUM(F26:F27)</f>
        <v>-206644</v>
      </c>
      <c r="G25" s="13">
        <f t="shared" si="14"/>
        <v>4304186</v>
      </c>
    </row>
    <row r="26" spans="2:7" x14ac:dyDescent="0.25">
      <c r="B26" s="29" t="s">
        <v>432</v>
      </c>
      <c r="C26" s="5" t="s">
        <v>424</v>
      </c>
      <c r="D26" s="6" t="s">
        <v>425</v>
      </c>
      <c r="E26" s="14">
        <f>+E58+E106+E136+E164+E208+E253+E298+E309-E27</f>
        <v>4321830</v>
      </c>
      <c r="F26" s="14">
        <v>-47644</v>
      </c>
      <c r="G26" s="14">
        <f>SUM(E26:F26)</f>
        <v>4274186</v>
      </c>
    </row>
    <row r="27" spans="2:7" ht="30" x14ac:dyDescent="0.25">
      <c r="B27" s="29" t="s">
        <v>433</v>
      </c>
      <c r="C27" s="5" t="s">
        <v>426</v>
      </c>
      <c r="D27" s="6" t="s">
        <v>427</v>
      </c>
      <c r="E27" s="14">
        <f>+E298+E309</f>
        <v>189000</v>
      </c>
      <c r="F27" s="14">
        <v>-159000</v>
      </c>
      <c r="G27" s="14">
        <f>SUM(E27:F27)</f>
        <v>30000</v>
      </c>
    </row>
    <row r="28" spans="2:7" x14ac:dyDescent="0.25">
      <c r="B28" s="15" t="s">
        <v>0</v>
      </c>
      <c r="C28" s="15" t="s">
        <v>402</v>
      </c>
      <c r="D28" s="16" t="s">
        <v>403</v>
      </c>
      <c r="E28" s="17">
        <f t="shared" ref="E28:G28" si="15">SUM(E29:E30)</f>
        <v>850450</v>
      </c>
      <c r="F28" s="17">
        <f t="shared" si="15"/>
        <v>-678450</v>
      </c>
      <c r="G28" s="17">
        <f t="shared" si="15"/>
        <v>172000</v>
      </c>
    </row>
    <row r="29" spans="2:7" x14ac:dyDescent="0.25">
      <c r="B29" s="29" t="s">
        <v>434</v>
      </c>
      <c r="C29" s="5" t="s">
        <v>424</v>
      </c>
      <c r="D29" s="6" t="s">
        <v>425</v>
      </c>
      <c r="E29" s="14">
        <f>+E315+E350-E30</f>
        <v>760950</v>
      </c>
      <c r="F29" s="14">
        <v>-588950</v>
      </c>
      <c r="G29" s="14">
        <f>+G315+G351-G30</f>
        <v>172000</v>
      </c>
    </row>
    <row r="30" spans="2:7" ht="30" x14ac:dyDescent="0.25">
      <c r="B30" s="45" t="s">
        <v>435</v>
      </c>
      <c r="C30" s="46" t="s">
        <v>426</v>
      </c>
      <c r="D30" s="47" t="s">
        <v>427</v>
      </c>
      <c r="E30" s="48">
        <f>+E324+E352</f>
        <v>89500</v>
      </c>
      <c r="F30" s="48">
        <v>-89500</v>
      </c>
      <c r="G30" s="48">
        <f>+G324+G352</f>
        <v>0</v>
      </c>
    </row>
    <row r="31" spans="2:7" x14ac:dyDescent="0.25">
      <c r="B31" s="52" t="s">
        <v>429</v>
      </c>
      <c r="C31" s="52"/>
      <c r="D31" s="53"/>
      <c r="E31" s="54">
        <f>+E32+E38+E53</f>
        <v>2442522</v>
      </c>
      <c r="F31" s="54">
        <f>+F32+F38+F53</f>
        <v>486290</v>
      </c>
      <c r="G31" s="54">
        <f>+G32+G38+G53</f>
        <v>2928812</v>
      </c>
    </row>
    <row r="32" spans="2:7" x14ac:dyDescent="0.25">
      <c r="B32" s="49" t="s">
        <v>0</v>
      </c>
      <c r="C32" s="49" t="s">
        <v>1</v>
      </c>
      <c r="D32" s="50" t="s">
        <v>2</v>
      </c>
      <c r="E32" s="51">
        <f>SUM(E33:E37)</f>
        <v>1152930</v>
      </c>
      <c r="F32" s="51">
        <f t="shared" ref="F32" si="16">SUM(F33:F37)</f>
        <v>257305</v>
      </c>
      <c r="G32" s="51">
        <f>SUM(G33:G37)</f>
        <v>1410235</v>
      </c>
    </row>
    <row r="33" spans="2:7" x14ac:dyDescent="0.25">
      <c r="B33" s="19" t="s">
        <v>3</v>
      </c>
      <c r="C33" s="19" t="s">
        <v>4</v>
      </c>
      <c r="D33" s="20" t="s">
        <v>5</v>
      </c>
      <c r="E33" s="14">
        <v>100</v>
      </c>
      <c r="F33" s="14"/>
      <c r="G33" s="14">
        <f t="shared" ref="G33:G98" si="17">+E33+F33</f>
        <v>100</v>
      </c>
    </row>
    <row r="34" spans="2:7" x14ac:dyDescent="0.25">
      <c r="B34" s="19" t="s">
        <v>6</v>
      </c>
      <c r="C34" s="19" t="s">
        <v>7</v>
      </c>
      <c r="D34" s="20" t="s">
        <v>8</v>
      </c>
      <c r="E34" s="14">
        <v>1141830</v>
      </c>
      <c r="F34" s="14"/>
      <c r="G34" s="14">
        <f t="shared" si="17"/>
        <v>1141830</v>
      </c>
    </row>
    <row r="35" spans="2:7" x14ac:dyDescent="0.25">
      <c r="B35" s="19" t="s">
        <v>9</v>
      </c>
      <c r="C35" s="19" t="s">
        <v>10</v>
      </c>
      <c r="D35" s="20" t="s">
        <v>11</v>
      </c>
      <c r="E35" s="14">
        <v>0</v>
      </c>
      <c r="F35" s="14"/>
      <c r="G35" s="14">
        <f t="shared" si="17"/>
        <v>0</v>
      </c>
    </row>
    <row r="36" spans="2:7" x14ac:dyDescent="0.25">
      <c r="B36" s="19" t="s">
        <v>12</v>
      </c>
      <c r="C36" s="19" t="s">
        <v>13</v>
      </c>
      <c r="D36" s="20" t="s">
        <v>14</v>
      </c>
      <c r="E36" s="14">
        <v>10000</v>
      </c>
      <c r="F36" s="14"/>
      <c r="G36" s="14">
        <f t="shared" si="17"/>
        <v>10000</v>
      </c>
    </row>
    <row r="37" spans="2:7" x14ac:dyDescent="0.25">
      <c r="B37" s="19" t="s">
        <v>15</v>
      </c>
      <c r="C37" s="19" t="s">
        <v>16</v>
      </c>
      <c r="D37" s="20" t="s">
        <v>17</v>
      </c>
      <c r="E37" s="14">
        <v>1000</v>
      </c>
      <c r="F37" s="14">
        <v>257305</v>
      </c>
      <c r="G37" s="14">
        <f t="shared" si="17"/>
        <v>258305</v>
      </c>
    </row>
    <row r="38" spans="2:7" x14ac:dyDescent="0.25">
      <c r="B38" s="21" t="s">
        <v>0</v>
      </c>
      <c r="C38" s="21" t="s">
        <v>18</v>
      </c>
      <c r="D38" s="22" t="s">
        <v>19</v>
      </c>
      <c r="E38" s="17">
        <f>SUM(E39:E52)</f>
        <v>1121315</v>
      </c>
      <c r="F38" s="17">
        <f>SUM(F39:F52)</f>
        <v>257532</v>
      </c>
      <c r="G38" s="17">
        <f>SUM(G39:G52)</f>
        <v>1378847</v>
      </c>
    </row>
    <row r="39" spans="2:7" x14ac:dyDescent="0.25">
      <c r="B39" s="19" t="s">
        <v>20</v>
      </c>
      <c r="C39" s="19" t="s">
        <v>21</v>
      </c>
      <c r="D39" s="20" t="s">
        <v>22</v>
      </c>
      <c r="E39" s="14">
        <v>0</v>
      </c>
      <c r="F39" s="14"/>
      <c r="G39" s="14">
        <f t="shared" si="17"/>
        <v>0</v>
      </c>
    </row>
    <row r="40" spans="2:7" x14ac:dyDescent="0.25">
      <c r="B40" s="19" t="s">
        <v>23</v>
      </c>
      <c r="C40" s="19" t="s">
        <v>21</v>
      </c>
      <c r="D40" s="20" t="s">
        <v>24</v>
      </c>
      <c r="E40" s="14">
        <v>0</v>
      </c>
      <c r="F40" s="14"/>
      <c r="G40" s="14">
        <f t="shared" si="17"/>
        <v>0</v>
      </c>
    </row>
    <row r="41" spans="2:7" x14ac:dyDescent="0.25">
      <c r="B41" s="19" t="s">
        <v>25</v>
      </c>
      <c r="C41" s="19" t="s">
        <v>26</v>
      </c>
      <c r="D41" s="20" t="s">
        <v>27</v>
      </c>
      <c r="E41" s="14">
        <v>1120315</v>
      </c>
      <c r="F41" s="14">
        <v>-459250</v>
      </c>
      <c r="G41" s="14">
        <f t="shared" si="17"/>
        <v>661065</v>
      </c>
    </row>
    <row r="42" spans="2:7" x14ac:dyDescent="0.25">
      <c r="B42" s="19" t="s">
        <v>28</v>
      </c>
      <c r="C42" s="19" t="s">
        <v>26</v>
      </c>
      <c r="D42" s="20" t="s">
        <v>29</v>
      </c>
      <c r="E42" s="14">
        <v>0</v>
      </c>
      <c r="F42" s="14"/>
      <c r="G42" s="14">
        <f t="shared" si="17"/>
        <v>0</v>
      </c>
    </row>
    <row r="43" spans="2:7" x14ac:dyDescent="0.25">
      <c r="B43" s="19" t="s">
        <v>480</v>
      </c>
      <c r="C43" s="19">
        <v>6361</v>
      </c>
      <c r="D43" s="20" t="s">
        <v>481</v>
      </c>
      <c r="E43" s="14">
        <v>0</v>
      </c>
      <c r="F43" s="14">
        <v>38882</v>
      </c>
      <c r="G43" s="14">
        <f t="shared" si="17"/>
        <v>38882</v>
      </c>
    </row>
    <row r="44" spans="2:7" x14ac:dyDescent="0.25">
      <c r="B44" s="19" t="s">
        <v>30</v>
      </c>
      <c r="C44" s="19" t="s">
        <v>31</v>
      </c>
      <c r="D44" s="20" t="s">
        <v>32</v>
      </c>
      <c r="E44" s="14">
        <v>0</v>
      </c>
      <c r="F44" s="14"/>
      <c r="G44" s="14">
        <f t="shared" si="17"/>
        <v>0</v>
      </c>
    </row>
    <row r="45" spans="2:7" x14ac:dyDescent="0.25">
      <c r="B45" s="19" t="s">
        <v>482</v>
      </c>
      <c r="C45" s="19">
        <v>6362</v>
      </c>
      <c r="D45" s="20" t="s">
        <v>483</v>
      </c>
      <c r="E45" s="14">
        <v>0</v>
      </c>
      <c r="F45" s="14"/>
      <c r="G45" s="14">
        <f t="shared" si="17"/>
        <v>0</v>
      </c>
    </row>
    <row r="46" spans="2:7" ht="30" x14ac:dyDescent="0.25">
      <c r="B46" s="19" t="s">
        <v>484</v>
      </c>
      <c r="C46" s="19">
        <v>6381</v>
      </c>
      <c r="D46" s="20" t="s">
        <v>485</v>
      </c>
      <c r="E46" s="14">
        <v>0</v>
      </c>
      <c r="F46" s="14">
        <v>220333</v>
      </c>
      <c r="G46" s="14">
        <f t="shared" si="17"/>
        <v>220333</v>
      </c>
    </row>
    <row r="47" spans="2:7" ht="30" x14ac:dyDescent="0.25">
      <c r="B47" s="19" t="s">
        <v>486</v>
      </c>
      <c r="C47" s="19">
        <v>6382</v>
      </c>
      <c r="D47" s="20" t="s">
        <v>487</v>
      </c>
      <c r="E47" s="14">
        <v>0</v>
      </c>
      <c r="F47" s="14"/>
      <c r="G47" s="14">
        <f t="shared" si="17"/>
        <v>0</v>
      </c>
    </row>
    <row r="48" spans="2:7" x14ac:dyDescent="0.25">
      <c r="B48" s="19" t="s">
        <v>506</v>
      </c>
      <c r="C48" s="19">
        <v>6361</v>
      </c>
      <c r="D48" s="20" t="s">
        <v>507</v>
      </c>
      <c r="E48" s="14">
        <v>0</v>
      </c>
      <c r="F48" s="14">
        <v>58218</v>
      </c>
      <c r="G48" s="14">
        <f t="shared" si="17"/>
        <v>58218</v>
      </c>
    </row>
    <row r="49" spans="2:7" x14ac:dyDescent="0.25">
      <c r="B49" s="19" t="s">
        <v>488</v>
      </c>
      <c r="C49" s="19">
        <v>6381</v>
      </c>
      <c r="D49" s="20" t="s">
        <v>489</v>
      </c>
      <c r="E49" s="14">
        <v>0</v>
      </c>
      <c r="F49" s="14">
        <v>329902</v>
      </c>
      <c r="G49" s="14">
        <f t="shared" si="17"/>
        <v>329902</v>
      </c>
    </row>
    <row r="50" spans="2:7" x14ac:dyDescent="0.25">
      <c r="B50" s="19" t="s">
        <v>490</v>
      </c>
      <c r="C50" s="19">
        <v>6381</v>
      </c>
      <c r="D50" s="20" t="s">
        <v>491</v>
      </c>
      <c r="E50" s="14">
        <v>0</v>
      </c>
      <c r="F50" s="14">
        <v>21000</v>
      </c>
      <c r="G50" s="14">
        <f t="shared" si="17"/>
        <v>21000</v>
      </c>
    </row>
    <row r="51" spans="2:7" x14ac:dyDescent="0.25">
      <c r="B51" s="19" t="s">
        <v>33</v>
      </c>
      <c r="C51" s="19" t="s">
        <v>16</v>
      </c>
      <c r="D51" s="20" t="s">
        <v>17</v>
      </c>
      <c r="E51" s="14">
        <v>1000</v>
      </c>
      <c r="F51" s="14">
        <v>48447</v>
      </c>
      <c r="G51" s="14">
        <f t="shared" si="17"/>
        <v>49447</v>
      </c>
    </row>
    <row r="52" spans="2:7" x14ac:dyDescent="0.25">
      <c r="B52" s="19" t="s">
        <v>34</v>
      </c>
      <c r="C52" s="19" t="s">
        <v>16</v>
      </c>
      <c r="D52" s="20" t="s">
        <v>35</v>
      </c>
      <c r="E52" s="14">
        <v>0</v>
      </c>
      <c r="F52" s="14"/>
      <c r="G52" s="14">
        <f t="shared" si="17"/>
        <v>0</v>
      </c>
    </row>
    <row r="53" spans="2:7" x14ac:dyDescent="0.25">
      <c r="B53" s="15" t="s">
        <v>0</v>
      </c>
      <c r="C53" s="15" t="s">
        <v>36</v>
      </c>
      <c r="D53" s="16" t="s">
        <v>37</v>
      </c>
      <c r="E53" s="18">
        <f>SUM(E54:E55)</f>
        <v>168277</v>
      </c>
      <c r="F53" s="18">
        <f t="shared" ref="F53:G53" si="18">SUM(F54:F55)</f>
        <v>-28547</v>
      </c>
      <c r="G53" s="18">
        <f t="shared" si="18"/>
        <v>139730</v>
      </c>
    </row>
    <row r="54" spans="2:7" x14ac:dyDescent="0.25">
      <c r="B54" s="19" t="s">
        <v>38</v>
      </c>
      <c r="C54" s="19" t="s">
        <v>10</v>
      </c>
      <c r="D54" s="20" t="s">
        <v>11</v>
      </c>
      <c r="E54" s="14">
        <v>167277</v>
      </c>
      <c r="F54" s="14">
        <v>-55052</v>
      </c>
      <c r="G54" s="14">
        <f t="shared" si="17"/>
        <v>112225</v>
      </c>
    </row>
    <row r="55" spans="2:7" x14ac:dyDescent="0.25">
      <c r="B55" s="19" t="s">
        <v>39</v>
      </c>
      <c r="C55" s="19" t="s">
        <v>16</v>
      </c>
      <c r="D55" s="20" t="s">
        <v>40</v>
      </c>
      <c r="E55" s="14">
        <v>1000</v>
      </c>
      <c r="F55" s="14">
        <v>26505</v>
      </c>
      <c r="G55" s="14">
        <f t="shared" si="17"/>
        <v>27505</v>
      </c>
    </row>
    <row r="56" spans="2:7" x14ac:dyDescent="0.25">
      <c r="B56" s="8" t="s">
        <v>428</v>
      </c>
      <c r="C56" s="9"/>
      <c r="D56" s="9"/>
      <c r="E56" s="10">
        <f>+E57+E105+E135+E163+E194+E201+E207+E252+E280+E297+E308+E314+E349+E333</f>
        <v>7803802</v>
      </c>
      <c r="F56" s="10">
        <f t="shared" ref="F56:G56" si="19">+F57+F105+F135+F163+F194+F201+F207+F252+F280+F297+F308+F314+F349+F333</f>
        <v>-398804</v>
      </c>
      <c r="G56" s="10">
        <f t="shared" si="19"/>
        <v>7404998</v>
      </c>
    </row>
    <row r="57" spans="2:7" x14ac:dyDescent="0.25">
      <c r="B57" s="23" t="s">
        <v>41</v>
      </c>
      <c r="C57" s="23" t="s">
        <v>42</v>
      </c>
      <c r="D57" s="24" t="s">
        <v>43</v>
      </c>
      <c r="E57" s="25">
        <f>+E58+E78+E103</f>
        <v>3738010</v>
      </c>
      <c r="F57" s="25">
        <f t="shared" ref="F57:G57" si="20">+F58+F78+F103</f>
        <v>-322677</v>
      </c>
      <c r="G57" s="25">
        <f t="shared" si="20"/>
        <v>3415333</v>
      </c>
    </row>
    <row r="58" spans="2:7" x14ac:dyDescent="0.25">
      <c r="B58" s="15" t="s">
        <v>0</v>
      </c>
      <c r="C58" s="15" t="s">
        <v>44</v>
      </c>
      <c r="D58" s="16" t="s">
        <v>45</v>
      </c>
      <c r="E58" s="18">
        <f>SUM(E59:E77)</f>
        <v>2857880</v>
      </c>
      <c r="F58" s="18">
        <f t="shared" ref="F58:G58" si="21">SUM(F59:F77)</f>
        <v>-36544</v>
      </c>
      <c r="G58" s="18">
        <f t="shared" si="21"/>
        <v>2821336</v>
      </c>
    </row>
    <row r="59" spans="2:7" x14ac:dyDescent="0.25">
      <c r="B59" s="19" t="s">
        <v>46</v>
      </c>
      <c r="C59" s="19" t="s">
        <v>47</v>
      </c>
      <c r="D59" s="20" t="s">
        <v>48</v>
      </c>
      <c r="E59" s="14">
        <v>1927539</v>
      </c>
      <c r="F59" s="14">
        <v>-80000</v>
      </c>
      <c r="G59" s="14">
        <f t="shared" si="17"/>
        <v>1847539</v>
      </c>
    </row>
    <row r="60" spans="2:7" x14ac:dyDescent="0.25">
      <c r="B60" s="19" t="s">
        <v>49</v>
      </c>
      <c r="C60" s="19" t="s">
        <v>50</v>
      </c>
      <c r="D60" s="20" t="s">
        <v>51</v>
      </c>
      <c r="E60" s="14">
        <v>23000</v>
      </c>
      <c r="F60" s="14">
        <v>5000</v>
      </c>
      <c r="G60" s="14">
        <f t="shared" si="17"/>
        <v>28000</v>
      </c>
    </row>
    <row r="61" spans="2:7" x14ac:dyDescent="0.25">
      <c r="B61" s="19" t="s">
        <v>52</v>
      </c>
      <c r="C61" s="19" t="s">
        <v>53</v>
      </c>
      <c r="D61" s="20" t="s">
        <v>54</v>
      </c>
      <c r="E61" s="14">
        <v>167536</v>
      </c>
      <c r="F61" s="14">
        <v>4100</v>
      </c>
      <c r="G61" s="14">
        <f t="shared" si="17"/>
        <v>171636</v>
      </c>
    </row>
    <row r="62" spans="2:7" x14ac:dyDescent="0.25">
      <c r="B62" s="19" t="s">
        <v>55</v>
      </c>
      <c r="C62" s="19" t="s">
        <v>56</v>
      </c>
      <c r="D62" s="20" t="s">
        <v>57</v>
      </c>
      <c r="E62" s="14">
        <v>320934</v>
      </c>
      <c r="F62" s="14">
        <v>901</v>
      </c>
      <c r="G62" s="14">
        <f t="shared" si="17"/>
        <v>321835</v>
      </c>
    </row>
    <row r="63" spans="2:7" x14ac:dyDescent="0.25">
      <c r="B63" s="19" t="s">
        <v>58</v>
      </c>
      <c r="C63" s="19" t="s">
        <v>59</v>
      </c>
      <c r="D63" s="20" t="s">
        <v>60</v>
      </c>
      <c r="E63" s="14">
        <v>35199</v>
      </c>
      <c r="F63" s="14">
        <v>-32673</v>
      </c>
      <c r="G63" s="14">
        <f t="shared" si="17"/>
        <v>2526</v>
      </c>
    </row>
    <row r="64" spans="2:7" x14ac:dyDescent="0.25">
      <c r="B64" s="19" t="s">
        <v>61</v>
      </c>
      <c r="C64" s="19" t="s">
        <v>62</v>
      </c>
      <c r="D64" s="20" t="s">
        <v>63</v>
      </c>
      <c r="E64" s="14">
        <v>78300</v>
      </c>
      <c r="F64" s="14"/>
      <c r="G64" s="14">
        <f t="shared" si="17"/>
        <v>78300</v>
      </c>
    </row>
    <row r="65" spans="2:7" x14ac:dyDescent="0.25">
      <c r="B65" s="19" t="s">
        <v>64</v>
      </c>
      <c r="C65" s="19" t="s">
        <v>65</v>
      </c>
      <c r="D65" s="20" t="s">
        <v>66</v>
      </c>
      <c r="E65" s="14">
        <v>13000</v>
      </c>
      <c r="F65" s="14"/>
      <c r="G65" s="14">
        <f t="shared" si="17"/>
        <v>13000</v>
      </c>
    </row>
    <row r="66" spans="2:7" x14ac:dyDescent="0.25">
      <c r="B66" s="19" t="s">
        <v>67</v>
      </c>
      <c r="C66" s="19" t="s">
        <v>68</v>
      </c>
      <c r="D66" s="20" t="s">
        <v>69</v>
      </c>
      <c r="E66" s="14">
        <v>60000</v>
      </c>
      <c r="F66" s="14">
        <v>60000</v>
      </c>
      <c r="G66" s="14">
        <f t="shared" si="17"/>
        <v>120000</v>
      </c>
    </row>
    <row r="67" spans="2:7" x14ac:dyDescent="0.25">
      <c r="B67" s="19" t="s">
        <v>70</v>
      </c>
      <c r="C67" s="19" t="s">
        <v>71</v>
      </c>
      <c r="D67" s="20" t="s">
        <v>72</v>
      </c>
      <c r="E67" s="14">
        <v>12000</v>
      </c>
      <c r="F67" s="14">
        <v>5000</v>
      </c>
      <c r="G67" s="14">
        <f t="shared" si="17"/>
        <v>17000</v>
      </c>
    </row>
    <row r="68" spans="2:7" x14ac:dyDescent="0.25">
      <c r="B68" s="19" t="s">
        <v>73</v>
      </c>
      <c r="C68" s="19" t="s">
        <v>74</v>
      </c>
      <c r="D68" s="20" t="s">
        <v>75</v>
      </c>
      <c r="E68" s="14">
        <v>5000</v>
      </c>
      <c r="F68" s="14"/>
      <c r="G68" s="14">
        <f t="shared" si="17"/>
        <v>5000</v>
      </c>
    </row>
    <row r="69" spans="2:7" x14ac:dyDescent="0.25">
      <c r="B69" s="19" t="s">
        <v>76</v>
      </c>
      <c r="C69" s="19" t="s">
        <v>77</v>
      </c>
      <c r="D69" s="20" t="s">
        <v>78</v>
      </c>
      <c r="E69" s="14">
        <v>55000</v>
      </c>
      <c r="F69" s="14"/>
      <c r="G69" s="14">
        <f t="shared" si="17"/>
        <v>55000</v>
      </c>
    </row>
    <row r="70" spans="2:7" x14ac:dyDescent="0.25">
      <c r="B70" s="19" t="s">
        <v>79</v>
      </c>
      <c r="C70" s="19" t="s">
        <v>80</v>
      </c>
      <c r="D70" s="20" t="s">
        <v>81</v>
      </c>
      <c r="E70" s="14">
        <v>15000</v>
      </c>
      <c r="F70" s="14"/>
      <c r="G70" s="14">
        <f t="shared" si="17"/>
        <v>15000</v>
      </c>
    </row>
    <row r="71" spans="2:7" x14ac:dyDescent="0.25">
      <c r="B71" s="19" t="s">
        <v>82</v>
      </c>
      <c r="C71" s="19" t="s">
        <v>83</v>
      </c>
      <c r="D71" s="20" t="s">
        <v>84</v>
      </c>
      <c r="E71" s="14">
        <v>90000</v>
      </c>
      <c r="F71" s="14"/>
      <c r="G71" s="14">
        <f t="shared" si="17"/>
        <v>90000</v>
      </c>
    </row>
    <row r="72" spans="2:7" x14ac:dyDescent="0.25">
      <c r="B72" s="19" t="s">
        <v>85</v>
      </c>
      <c r="C72" s="19" t="s">
        <v>86</v>
      </c>
      <c r="D72" s="20" t="s">
        <v>87</v>
      </c>
      <c r="E72" s="14">
        <v>0</v>
      </c>
      <c r="F72" s="14"/>
      <c r="G72" s="14">
        <f t="shared" si="17"/>
        <v>0</v>
      </c>
    </row>
    <row r="73" spans="2:7" x14ac:dyDescent="0.25">
      <c r="B73" s="19" t="s">
        <v>88</v>
      </c>
      <c r="C73" s="19" t="s">
        <v>89</v>
      </c>
      <c r="D73" s="20" t="s">
        <v>90</v>
      </c>
      <c r="E73" s="14">
        <v>20000</v>
      </c>
      <c r="F73" s="14"/>
      <c r="G73" s="14">
        <f t="shared" si="17"/>
        <v>20000</v>
      </c>
    </row>
    <row r="74" spans="2:7" x14ac:dyDescent="0.25">
      <c r="B74" s="19" t="s">
        <v>91</v>
      </c>
      <c r="C74" s="19" t="s">
        <v>92</v>
      </c>
      <c r="D74" s="20" t="s">
        <v>93</v>
      </c>
      <c r="E74" s="14">
        <v>5000</v>
      </c>
      <c r="F74" s="14"/>
      <c r="G74" s="14">
        <f t="shared" si="17"/>
        <v>5000</v>
      </c>
    </row>
    <row r="75" spans="2:7" x14ac:dyDescent="0.25">
      <c r="B75" s="19" t="s">
        <v>94</v>
      </c>
      <c r="C75" s="19" t="s">
        <v>95</v>
      </c>
      <c r="D75" s="20" t="s">
        <v>96</v>
      </c>
      <c r="E75" s="14">
        <v>5000</v>
      </c>
      <c r="F75" s="14"/>
      <c r="G75" s="14">
        <f t="shared" si="17"/>
        <v>5000</v>
      </c>
    </row>
    <row r="76" spans="2:7" x14ac:dyDescent="0.25">
      <c r="B76" s="19" t="s">
        <v>97</v>
      </c>
      <c r="C76" s="19" t="s">
        <v>98</v>
      </c>
      <c r="D76" s="20" t="s">
        <v>99</v>
      </c>
      <c r="E76" s="14">
        <v>12372</v>
      </c>
      <c r="F76" s="14">
        <v>1128</v>
      </c>
      <c r="G76" s="14">
        <f t="shared" si="17"/>
        <v>13500</v>
      </c>
    </row>
    <row r="77" spans="2:7" x14ac:dyDescent="0.25">
      <c r="B77" s="19" t="s">
        <v>100</v>
      </c>
      <c r="C77" s="19" t="s">
        <v>101</v>
      </c>
      <c r="D77" s="20" t="s">
        <v>102</v>
      </c>
      <c r="E77" s="14">
        <v>13000</v>
      </c>
      <c r="F77" s="14"/>
      <c r="G77" s="14">
        <f t="shared" si="17"/>
        <v>13000</v>
      </c>
    </row>
    <row r="78" spans="2:7" x14ac:dyDescent="0.25">
      <c r="B78" s="15" t="s">
        <v>0</v>
      </c>
      <c r="C78" s="15" t="s">
        <v>1</v>
      </c>
      <c r="D78" s="16" t="s">
        <v>2</v>
      </c>
      <c r="E78" s="18">
        <f>SUM(E79:E102)</f>
        <v>480130</v>
      </c>
      <c r="F78" s="18">
        <f t="shared" ref="F78:G78" si="22">SUM(F79:F102)</f>
        <v>113867</v>
      </c>
      <c r="G78" s="18">
        <f t="shared" si="22"/>
        <v>593997</v>
      </c>
    </row>
    <row r="79" spans="2:7" x14ac:dyDescent="0.25">
      <c r="B79" s="19" t="s">
        <v>103</v>
      </c>
      <c r="C79" s="19" t="s">
        <v>104</v>
      </c>
      <c r="D79" s="20" t="s">
        <v>105</v>
      </c>
      <c r="E79" s="14">
        <v>7000</v>
      </c>
      <c r="F79" s="14">
        <v>10062</v>
      </c>
      <c r="G79" s="14">
        <f t="shared" si="17"/>
        <v>17062</v>
      </c>
    </row>
    <row r="80" spans="2:7" x14ac:dyDescent="0.25">
      <c r="B80" s="19" t="s">
        <v>106</v>
      </c>
      <c r="C80" s="19" t="s">
        <v>107</v>
      </c>
      <c r="D80" s="20" t="s">
        <v>108</v>
      </c>
      <c r="E80" s="14">
        <v>10000</v>
      </c>
      <c r="F80" s="14">
        <v>8000</v>
      </c>
      <c r="G80" s="14">
        <f t="shared" si="17"/>
        <v>18000</v>
      </c>
    </row>
    <row r="81" spans="2:7" x14ac:dyDescent="0.25">
      <c r="B81" s="19" t="s">
        <v>109</v>
      </c>
      <c r="C81" s="19" t="s">
        <v>65</v>
      </c>
      <c r="D81" s="20" t="s">
        <v>66</v>
      </c>
      <c r="E81" s="14">
        <v>16000</v>
      </c>
      <c r="F81" s="14"/>
      <c r="G81" s="14">
        <f t="shared" si="17"/>
        <v>16000</v>
      </c>
    </row>
    <row r="82" spans="2:7" x14ac:dyDescent="0.25">
      <c r="B82" s="19" t="s">
        <v>110</v>
      </c>
      <c r="C82" s="19" t="s">
        <v>65</v>
      </c>
      <c r="D82" s="20" t="s">
        <v>111</v>
      </c>
      <c r="E82" s="14">
        <v>1000</v>
      </c>
      <c r="F82" s="14">
        <v>23305</v>
      </c>
      <c r="G82" s="14">
        <f t="shared" si="17"/>
        <v>24305</v>
      </c>
    </row>
    <row r="83" spans="2:7" x14ac:dyDescent="0.25">
      <c r="B83" s="19" t="s">
        <v>112</v>
      </c>
      <c r="C83" s="19" t="s">
        <v>68</v>
      </c>
      <c r="D83" s="20" t="s">
        <v>69</v>
      </c>
      <c r="E83" s="14">
        <v>90000</v>
      </c>
      <c r="F83" s="14"/>
      <c r="G83" s="14">
        <f t="shared" si="17"/>
        <v>90000</v>
      </c>
    </row>
    <row r="84" spans="2:7" x14ac:dyDescent="0.25">
      <c r="B84" s="19" t="s">
        <v>113</v>
      </c>
      <c r="C84" s="19" t="s">
        <v>71</v>
      </c>
      <c r="D84" s="20" t="s">
        <v>72</v>
      </c>
      <c r="E84" s="14">
        <v>2000</v>
      </c>
      <c r="F84" s="14">
        <v>5000</v>
      </c>
      <c r="G84" s="14">
        <f t="shared" si="17"/>
        <v>7000</v>
      </c>
    </row>
    <row r="85" spans="2:7" x14ac:dyDescent="0.25">
      <c r="B85" s="19" t="s">
        <v>114</v>
      </c>
      <c r="C85" s="19" t="s">
        <v>115</v>
      </c>
      <c r="D85" s="20" t="s">
        <v>116</v>
      </c>
      <c r="E85" s="14">
        <v>45000</v>
      </c>
      <c r="F85" s="14">
        <v>-6000</v>
      </c>
      <c r="G85" s="14">
        <f t="shared" si="17"/>
        <v>39000</v>
      </c>
    </row>
    <row r="86" spans="2:7" x14ac:dyDescent="0.25">
      <c r="B86" s="19" t="s">
        <v>117</v>
      </c>
      <c r="C86" s="19" t="s">
        <v>77</v>
      </c>
      <c r="D86" s="20" t="s">
        <v>78</v>
      </c>
      <c r="E86" s="14">
        <v>6000</v>
      </c>
      <c r="F86" s="14"/>
      <c r="G86" s="14">
        <f t="shared" si="17"/>
        <v>6000</v>
      </c>
    </row>
    <row r="87" spans="2:7" x14ac:dyDescent="0.25">
      <c r="B87" s="19" t="s">
        <v>118</v>
      </c>
      <c r="C87" s="19" t="s">
        <v>77</v>
      </c>
      <c r="D87" s="20" t="s">
        <v>119</v>
      </c>
      <c r="E87" s="14">
        <v>1000</v>
      </c>
      <c r="F87" s="14">
        <v>115500</v>
      </c>
      <c r="G87" s="14">
        <f t="shared" si="17"/>
        <v>116500</v>
      </c>
    </row>
    <row r="88" spans="2:7" x14ac:dyDescent="0.25">
      <c r="B88" s="19" t="s">
        <v>120</v>
      </c>
      <c r="C88" s="19" t="s">
        <v>80</v>
      </c>
      <c r="D88" s="20" t="s">
        <v>81</v>
      </c>
      <c r="E88" s="14">
        <v>5000</v>
      </c>
      <c r="F88" s="14"/>
      <c r="G88" s="14">
        <f t="shared" si="17"/>
        <v>5000</v>
      </c>
    </row>
    <row r="89" spans="2:7" x14ac:dyDescent="0.25">
      <c r="B89" s="19" t="s">
        <v>121</v>
      </c>
      <c r="C89" s="19" t="s">
        <v>80</v>
      </c>
      <c r="D89" s="20" t="s">
        <v>122</v>
      </c>
      <c r="E89" s="14">
        <v>1000</v>
      </c>
      <c r="F89" s="14">
        <v>14000</v>
      </c>
      <c r="G89" s="14">
        <f t="shared" si="17"/>
        <v>15000</v>
      </c>
    </row>
    <row r="90" spans="2:7" x14ac:dyDescent="0.25">
      <c r="B90" s="19" t="s">
        <v>123</v>
      </c>
      <c r="C90" s="19" t="s">
        <v>124</v>
      </c>
      <c r="D90" s="20" t="s">
        <v>125</v>
      </c>
      <c r="E90" s="14">
        <v>33000</v>
      </c>
      <c r="F90" s="14">
        <v>-13000</v>
      </c>
      <c r="G90" s="14">
        <f t="shared" si="17"/>
        <v>20000</v>
      </c>
    </row>
    <row r="91" spans="2:7" x14ac:dyDescent="0.25">
      <c r="B91" s="19" t="s">
        <v>126</v>
      </c>
      <c r="C91" s="19" t="s">
        <v>83</v>
      </c>
      <c r="D91" s="20" t="s">
        <v>84</v>
      </c>
      <c r="E91" s="14">
        <v>72000</v>
      </c>
      <c r="F91" s="14">
        <v>-60000</v>
      </c>
      <c r="G91" s="14">
        <f t="shared" si="17"/>
        <v>12000</v>
      </c>
    </row>
    <row r="92" spans="2:7" x14ac:dyDescent="0.25">
      <c r="B92" s="19" t="s">
        <v>127</v>
      </c>
      <c r="C92" s="19" t="s">
        <v>83</v>
      </c>
      <c r="D92" s="20" t="s">
        <v>128</v>
      </c>
      <c r="E92" s="14">
        <v>22700</v>
      </c>
      <c r="F92" s="14"/>
      <c r="G92" s="14">
        <f t="shared" si="17"/>
        <v>22700</v>
      </c>
    </row>
    <row r="93" spans="2:7" x14ac:dyDescent="0.25">
      <c r="B93" s="19" t="s">
        <v>129</v>
      </c>
      <c r="C93" s="19" t="s">
        <v>89</v>
      </c>
      <c r="D93" s="20" t="s">
        <v>90</v>
      </c>
      <c r="E93" s="14">
        <v>8000</v>
      </c>
      <c r="F93" s="14">
        <v>5000</v>
      </c>
      <c r="G93" s="14">
        <f t="shared" si="17"/>
        <v>13000</v>
      </c>
    </row>
    <row r="94" spans="2:7" x14ac:dyDescent="0.25">
      <c r="B94" s="19" t="s">
        <v>130</v>
      </c>
      <c r="C94" s="19" t="s">
        <v>131</v>
      </c>
      <c r="D94" s="20" t="s">
        <v>132</v>
      </c>
      <c r="E94" s="14">
        <v>2000</v>
      </c>
      <c r="F94" s="14"/>
      <c r="G94" s="14">
        <f t="shared" si="17"/>
        <v>2000</v>
      </c>
    </row>
    <row r="95" spans="2:7" x14ac:dyDescent="0.25">
      <c r="B95" s="19" t="s">
        <v>133</v>
      </c>
      <c r="C95" s="19" t="s">
        <v>92</v>
      </c>
      <c r="D95" s="20" t="s">
        <v>134</v>
      </c>
      <c r="E95" s="14">
        <v>80000</v>
      </c>
      <c r="F95" s="14"/>
      <c r="G95" s="14">
        <f t="shared" si="17"/>
        <v>80000</v>
      </c>
    </row>
    <row r="96" spans="2:7" x14ac:dyDescent="0.25">
      <c r="B96" s="19" t="s">
        <v>135</v>
      </c>
      <c r="C96" s="19" t="s">
        <v>136</v>
      </c>
      <c r="D96" s="20" t="s">
        <v>137</v>
      </c>
      <c r="E96" s="14">
        <v>12930</v>
      </c>
      <c r="F96" s="14"/>
      <c r="G96" s="14">
        <f t="shared" si="17"/>
        <v>12930</v>
      </c>
    </row>
    <row r="97" spans="2:7" x14ac:dyDescent="0.25">
      <c r="B97" s="19" t="s">
        <v>138</v>
      </c>
      <c r="C97" s="19" t="s">
        <v>139</v>
      </c>
      <c r="D97" s="20" t="s">
        <v>140</v>
      </c>
      <c r="E97" s="14">
        <v>35000</v>
      </c>
      <c r="F97" s="14"/>
      <c r="G97" s="14">
        <f t="shared" si="17"/>
        <v>35000</v>
      </c>
    </row>
    <row r="98" spans="2:7" x14ac:dyDescent="0.25">
      <c r="B98" s="19" t="s">
        <v>141</v>
      </c>
      <c r="C98" s="19" t="s">
        <v>95</v>
      </c>
      <c r="D98" s="20" t="s">
        <v>96</v>
      </c>
      <c r="E98" s="14">
        <v>6000</v>
      </c>
      <c r="F98" s="14"/>
      <c r="G98" s="14">
        <f t="shared" si="17"/>
        <v>6000</v>
      </c>
    </row>
    <row r="99" spans="2:7" x14ac:dyDescent="0.25">
      <c r="B99" s="19" t="s">
        <v>142</v>
      </c>
      <c r="C99" s="19" t="s">
        <v>143</v>
      </c>
      <c r="D99" s="20" t="s">
        <v>144</v>
      </c>
      <c r="E99" s="14">
        <v>7000</v>
      </c>
      <c r="F99" s="14">
        <v>2000</v>
      </c>
      <c r="G99" s="14">
        <f t="shared" ref="G99:G165" si="23">+E99+F99</f>
        <v>9000</v>
      </c>
    </row>
    <row r="100" spans="2:7" x14ac:dyDescent="0.25">
      <c r="B100" s="19" t="s">
        <v>145</v>
      </c>
      <c r="C100" s="19" t="s">
        <v>101</v>
      </c>
      <c r="D100" s="20" t="s">
        <v>146</v>
      </c>
      <c r="E100" s="14">
        <v>8000</v>
      </c>
      <c r="F100" s="14">
        <v>10000</v>
      </c>
      <c r="G100" s="14">
        <f t="shared" si="23"/>
        <v>18000</v>
      </c>
    </row>
    <row r="101" spans="2:7" x14ac:dyDescent="0.25">
      <c r="B101" s="19" t="s">
        <v>147</v>
      </c>
      <c r="C101" s="19" t="s">
        <v>148</v>
      </c>
      <c r="D101" s="20" t="s">
        <v>149</v>
      </c>
      <c r="E101" s="14">
        <v>9500</v>
      </c>
      <c r="F101" s="14"/>
      <c r="G101" s="14">
        <f t="shared" si="23"/>
        <v>9500</v>
      </c>
    </row>
    <row r="102" spans="2:7" x14ac:dyDescent="0.25">
      <c r="B102" s="19" t="s">
        <v>150</v>
      </c>
      <c r="C102" s="19" t="s">
        <v>151</v>
      </c>
      <c r="D102" s="20" t="s">
        <v>152</v>
      </c>
      <c r="E102" s="14">
        <v>0</v>
      </c>
      <c r="F102" s="14"/>
      <c r="G102" s="14">
        <f t="shared" si="23"/>
        <v>0</v>
      </c>
    </row>
    <row r="103" spans="2:7" x14ac:dyDescent="0.25">
      <c r="B103" s="15" t="s">
        <v>0</v>
      </c>
      <c r="C103" s="15" t="s">
        <v>18</v>
      </c>
      <c r="D103" s="16" t="s">
        <v>19</v>
      </c>
      <c r="E103" s="18">
        <f>SUM(E104)</f>
        <v>400000</v>
      </c>
      <c r="F103" s="18">
        <f t="shared" ref="F103:G103" si="24">SUM(F104)</f>
        <v>-400000</v>
      </c>
      <c r="G103" s="18">
        <f t="shared" si="24"/>
        <v>0</v>
      </c>
    </row>
    <row r="104" spans="2:7" x14ac:dyDescent="0.25">
      <c r="B104" s="19" t="s">
        <v>153</v>
      </c>
      <c r="C104" s="19" t="s">
        <v>77</v>
      </c>
      <c r="D104" s="20" t="s">
        <v>78</v>
      </c>
      <c r="E104" s="14">
        <v>400000</v>
      </c>
      <c r="F104" s="14">
        <v>-400000</v>
      </c>
      <c r="G104" s="14">
        <f t="shared" si="23"/>
        <v>0</v>
      </c>
    </row>
    <row r="105" spans="2:7" x14ac:dyDescent="0.25">
      <c r="B105" s="26" t="s">
        <v>41</v>
      </c>
      <c r="C105" s="26" t="s">
        <v>154</v>
      </c>
      <c r="D105" s="27" t="s">
        <v>155</v>
      </c>
      <c r="E105" s="28">
        <f>+E106+E114+E123+E131</f>
        <v>695000</v>
      </c>
      <c r="F105" s="28">
        <f t="shared" ref="F105:G105" si="25">+F106+F114+F123+F131</f>
        <v>0</v>
      </c>
      <c r="G105" s="28">
        <f t="shared" si="25"/>
        <v>695000</v>
      </c>
    </row>
    <row r="106" spans="2:7" x14ac:dyDescent="0.25">
      <c r="B106" s="15" t="s">
        <v>0</v>
      </c>
      <c r="C106" s="15" t="s">
        <v>44</v>
      </c>
      <c r="D106" s="16" t="s">
        <v>45</v>
      </c>
      <c r="E106" s="18">
        <f>SUM(E107:E113)</f>
        <v>119000</v>
      </c>
      <c r="F106" s="18">
        <f t="shared" ref="F106:G106" si="26">SUM(F107:F113)</f>
        <v>0</v>
      </c>
      <c r="G106" s="18">
        <f t="shared" si="26"/>
        <v>119000</v>
      </c>
    </row>
    <row r="107" spans="2:7" x14ac:dyDescent="0.25">
      <c r="B107" s="19" t="s">
        <v>156</v>
      </c>
      <c r="C107" s="19" t="s">
        <v>80</v>
      </c>
      <c r="D107" s="20" t="s">
        <v>157</v>
      </c>
      <c r="E107" s="14">
        <v>17000</v>
      </c>
      <c r="F107" s="14"/>
      <c r="G107" s="14">
        <f t="shared" si="23"/>
        <v>17000</v>
      </c>
    </row>
    <row r="108" spans="2:7" x14ac:dyDescent="0.25">
      <c r="B108" s="19" t="s">
        <v>158</v>
      </c>
      <c r="C108" s="19" t="s">
        <v>83</v>
      </c>
      <c r="D108" s="20" t="s">
        <v>159</v>
      </c>
      <c r="E108" s="14">
        <v>24000</v>
      </c>
      <c r="F108" s="14"/>
      <c r="G108" s="14">
        <f t="shared" si="23"/>
        <v>24000</v>
      </c>
    </row>
    <row r="109" spans="2:7" x14ac:dyDescent="0.25">
      <c r="B109" s="19" t="s">
        <v>160</v>
      </c>
      <c r="C109" s="19" t="s">
        <v>89</v>
      </c>
      <c r="D109" s="20" t="s">
        <v>161</v>
      </c>
      <c r="E109" s="14">
        <v>31000</v>
      </c>
      <c r="F109" s="14"/>
      <c r="G109" s="14">
        <f t="shared" si="23"/>
        <v>31000</v>
      </c>
    </row>
    <row r="110" spans="2:7" x14ac:dyDescent="0.25">
      <c r="B110" s="19" t="s">
        <v>162</v>
      </c>
      <c r="C110" s="19" t="s">
        <v>92</v>
      </c>
      <c r="D110" s="20" t="s">
        <v>163</v>
      </c>
      <c r="E110" s="14">
        <v>22000</v>
      </c>
      <c r="F110" s="14"/>
      <c r="G110" s="14">
        <f t="shared" si="23"/>
        <v>22000</v>
      </c>
    </row>
    <row r="111" spans="2:7" x14ac:dyDescent="0.25">
      <c r="B111" s="19" t="s">
        <v>164</v>
      </c>
      <c r="C111" s="19" t="s">
        <v>95</v>
      </c>
      <c r="D111" s="20" t="s">
        <v>165</v>
      </c>
      <c r="E111" s="14">
        <v>5000</v>
      </c>
      <c r="F111" s="14"/>
      <c r="G111" s="14">
        <f t="shared" si="23"/>
        <v>5000</v>
      </c>
    </row>
    <row r="112" spans="2:7" x14ac:dyDescent="0.25">
      <c r="B112" s="19" t="s">
        <v>166</v>
      </c>
      <c r="C112" s="19" t="s">
        <v>101</v>
      </c>
      <c r="D112" s="20" t="s">
        <v>167</v>
      </c>
      <c r="E112" s="14">
        <v>12500</v>
      </c>
      <c r="F112" s="14"/>
      <c r="G112" s="14">
        <f t="shared" si="23"/>
        <v>12500</v>
      </c>
    </row>
    <row r="113" spans="2:7" x14ac:dyDescent="0.25">
      <c r="B113" s="19" t="s">
        <v>168</v>
      </c>
      <c r="C113" s="19" t="s">
        <v>101</v>
      </c>
      <c r="D113" s="20" t="s">
        <v>169</v>
      </c>
      <c r="E113" s="14">
        <v>7500</v>
      </c>
      <c r="F113" s="14"/>
      <c r="G113" s="14">
        <f t="shared" si="23"/>
        <v>7500</v>
      </c>
    </row>
    <row r="114" spans="2:7" x14ac:dyDescent="0.25">
      <c r="B114" s="15" t="s">
        <v>0</v>
      </c>
      <c r="C114" s="15" t="s">
        <v>1</v>
      </c>
      <c r="D114" s="16" t="s">
        <v>2</v>
      </c>
      <c r="E114" s="18">
        <f>SUM(E115:E122)</f>
        <v>92000</v>
      </c>
      <c r="F114" s="18">
        <f t="shared" ref="F114:G114" si="27">SUM(F115:F122)</f>
        <v>0</v>
      </c>
      <c r="G114" s="18">
        <f t="shared" si="27"/>
        <v>92000</v>
      </c>
    </row>
    <row r="115" spans="2:7" x14ac:dyDescent="0.25">
      <c r="B115" s="19" t="s">
        <v>170</v>
      </c>
      <c r="C115" s="19" t="s">
        <v>104</v>
      </c>
      <c r="D115" s="20" t="s">
        <v>171</v>
      </c>
      <c r="E115" s="14">
        <v>2000</v>
      </c>
      <c r="F115" s="14"/>
      <c r="G115" s="14">
        <f t="shared" si="23"/>
        <v>2000</v>
      </c>
    </row>
    <row r="116" spans="2:7" x14ac:dyDescent="0.25">
      <c r="B116" s="19" t="s">
        <v>172</v>
      </c>
      <c r="C116" s="19" t="s">
        <v>65</v>
      </c>
      <c r="D116" s="20" t="s">
        <v>173</v>
      </c>
      <c r="E116" s="14">
        <v>1000</v>
      </c>
      <c r="F116" s="14"/>
      <c r="G116" s="14">
        <f t="shared" si="23"/>
        <v>1000</v>
      </c>
    </row>
    <row r="117" spans="2:7" x14ac:dyDescent="0.25">
      <c r="B117" s="19" t="s">
        <v>174</v>
      </c>
      <c r="C117" s="19" t="s">
        <v>80</v>
      </c>
      <c r="D117" s="20" t="s">
        <v>157</v>
      </c>
      <c r="E117" s="14">
        <v>1000</v>
      </c>
      <c r="F117" s="14"/>
      <c r="G117" s="14">
        <f t="shared" si="23"/>
        <v>1000</v>
      </c>
    </row>
    <row r="118" spans="2:7" x14ac:dyDescent="0.25">
      <c r="B118" s="19" t="s">
        <v>175</v>
      </c>
      <c r="C118" s="19" t="s">
        <v>89</v>
      </c>
      <c r="D118" s="20" t="s">
        <v>161</v>
      </c>
      <c r="E118" s="14">
        <v>10000</v>
      </c>
      <c r="F118" s="14"/>
      <c r="G118" s="14">
        <f t="shared" si="23"/>
        <v>10000</v>
      </c>
    </row>
    <row r="119" spans="2:7" x14ac:dyDescent="0.25">
      <c r="B119" s="19" t="s">
        <v>176</v>
      </c>
      <c r="C119" s="19" t="s">
        <v>92</v>
      </c>
      <c r="D119" s="20" t="s">
        <v>163</v>
      </c>
      <c r="E119" s="14">
        <v>3000</v>
      </c>
      <c r="F119" s="14"/>
      <c r="G119" s="14">
        <f t="shared" si="23"/>
        <v>3000</v>
      </c>
    </row>
    <row r="120" spans="2:7" x14ac:dyDescent="0.25">
      <c r="B120" s="19" t="s">
        <v>177</v>
      </c>
      <c r="C120" s="19" t="s">
        <v>95</v>
      </c>
      <c r="D120" s="20" t="s">
        <v>165</v>
      </c>
      <c r="E120" s="14">
        <v>14000</v>
      </c>
      <c r="F120" s="14"/>
      <c r="G120" s="14">
        <f t="shared" si="23"/>
        <v>14000</v>
      </c>
    </row>
    <row r="121" spans="2:7" x14ac:dyDescent="0.25">
      <c r="B121" s="19" t="s">
        <v>178</v>
      </c>
      <c r="C121" s="19" t="s">
        <v>101</v>
      </c>
      <c r="D121" s="20" t="s">
        <v>167</v>
      </c>
      <c r="E121" s="14">
        <v>50000</v>
      </c>
      <c r="F121" s="14"/>
      <c r="G121" s="14">
        <f t="shared" si="23"/>
        <v>50000</v>
      </c>
    </row>
    <row r="122" spans="2:7" x14ac:dyDescent="0.25">
      <c r="B122" s="19" t="s">
        <v>179</v>
      </c>
      <c r="C122" s="19" t="s">
        <v>101</v>
      </c>
      <c r="D122" s="20" t="s">
        <v>169</v>
      </c>
      <c r="E122" s="14">
        <v>11000</v>
      </c>
      <c r="F122" s="14"/>
      <c r="G122" s="14">
        <f t="shared" si="23"/>
        <v>11000</v>
      </c>
    </row>
    <row r="123" spans="2:7" x14ac:dyDescent="0.25">
      <c r="B123" s="15" t="s">
        <v>0</v>
      </c>
      <c r="C123" s="15" t="s">
        <v>18</v>
      </c>
      <c r="D123" s="16" t="s">
        <v>19</v>
      </c>
      <c r="E123" s="18">
        <f>SUM(E124:E130)</f>
        <v>440000</v>
      </c>
      <c r="F123" s="18">
        <f t="shared" ref="F123:G123" si="28">SUM(F124:F130)</f>
        <v>0</v>
      </c>
      <c r="G123" s="18">
        <f t="shared" si="28"/>
        <v>440000</v>
      </c>
    </row>
    <row r="124" spans="2:7" x14ac:dyDescent="0.25">
      <c r="B124" s="19" t="s">
        <v>180</v>
      </c>
      <c r="C124" s="19" t="s">
        <v>115</v>
      </c>
      <c r="D124" s="20" t="s">
        <v>181</v>
      </c>
      <c r="E124" s="14">
        <v>13500</v>
      </c>
      <c r="F124" s="14"/>
      <c r="G124" s="14">
        <f t="shared" si="23"/>
        <v>13500</v>
      </c>
    </row>
    <row r="125" spans="2:7" x14ac:dyDescent="0.25">
      <c r="B125" s="19" t="s">
        <v>182</v>
      </c>
      <c r="C125" s="19" t="s">
        <v>80</v>
      </c>
      <c r="D125" s="20" t="s">
        <v>157</v>
      </c>
      <c r="E125" s="14">
        <v>50000</v>
      </c>
      <c r="F125" s="14"/>
      <c r="G125" s="14">
        <f t="shared" si="23"/>
        <v>50000</v>
      </c>
    </row>
    <row r="126" spans="2:7" x14ac:dyDescent="0.25">
      <c r="B126" s="19" t="s">
        <v>183</v>
      </c>
      <c r="C126" s="19" t="s">
        <v>89</v>
      </c>
      <c r="D126" s="20" t="s">
        <v>161</v>
      </c>
      <c r="E126" s="14">
        <v>300000</v>
      </c>
      <c r="F126" s="14"/>
      <c r="G126" s="14">
        <f t="shared" si="23"/>
        <v>300000</v>
      </c>
    </row>
    <row r="127" spans="2:7" x14ac:dyDescent="0.25">
      <c r="B127" s="19" t="s">
        <v>184</v>
      </c>
      <c r="C127" s="19" t="s">
        <v>92</v>
      </c>
      <c r="D127" s="20" t="s">
        <v>163</v>
      </c>
      <c r="E127" s="14">
        <v>20000</v>
      </c>
      <c r="F127" s="14"/>
      <c r="G127" s="14">
        <f t="shared" si="23"/>
        <v>20000</v>
      </c>
    </row>
    <row r="128" spans="2:7" x14ac:dyDescent="0.25">
      <c r="B128" s="19" t="s">
        <v>185</v>
      </c>
      <c r="C128" s="19" t="s">
        <v>95</v>
      </c>
      <c r="D128" s="20" t="s">
        <v>165</v>
      </c>
      <c r="E128" s="14">
        <v>15000</v>
      </c>
      <c r="F128" s="14"/>
      <c r="G128" s="14">
        <f t="shared" si="23"/>
        <v>15000</v>
      </c>
    </row>
    <row r="129" spans="2:7" x14ac:dyDescent="0.25">
      <c r="B129" s="19" t="s">
        <v>186</v>
      </c>
      <c r="C129" s="19" t="s">
        <v>101</v>
      </c>
      <c r="D129" s="20" t="s">
        <v>187</v>
      </c>
      <c r="E129" s="14">
        <v>11500</v>
      </c>
      <c r="F129" s="14"/>
      <c r="G129" s="14">
        <f t="shared" si="23"/>
        <v>11500</v>
      </c>
    </row>
    <row r="130" spans="2:7" x14ac:dyDescent="0.25">
      <c r="B130" s="19" t="s">
        <v>188</v>
      </c>
      <c r="C130" s="19" t="s">
        <v>101</v>
      </c>
      <c r="D130" s="20" t="s">
        <v>169</v>
      </c>
      <c r="E130" s="14">
        <v>30000</v>
      </c>
      <c r="F130" s="14"/>
      <c r="G130" s="14">
        <f t="shared" si="23"/>
        <v>30000</v>
      </c>
    </row>
    <row r="131" spans="2:7" x14ac:dyDescent="0.25">
      <c r="B131" s="15" t="s">
        <v>0</v>
      </c>
      <c r="C131" s="15" t="s">
        <v>36</v>
      </c>
      <c r="D131" s="16" t="s">
        <v>37</v>
      </c>
      <c r="E131" s="18">
        <f>SUM(E132:E134)</f>
        <v>44000</v>
      </c>
      <c r="F131" s="18">
        <f t="shared" ref="F131:G131" si="29">SUM(F132:F134)</f>
        <v>0</v>
      </c>
      <c r="G131" s="18">
        <f t="shared" si="29"/>
        <v>44000</v>
      </c>
    </row>
    <row r="132" spans="2:7" x14ac:dyDescent="0.25">
      <c r="B132" s="19" t="s">
        <v>189</v>
      </c>
      <c r="C132" s="19" t="s">
        <v>80</v>
      </c>
      <c r="D132" s="20" t="s">
        <v>157</v>
      </c>
      <c r="E132" s="14">
        <v>10000</v>
      </c>
      <c r="F132" s="14"/>
      <c r="G132" s="14">
        <f t="shared" si="23"/>
        <v>10000</v>
      </c>
    </row>
    <row r="133" spans="2:7" x14ac:dyDescent="0.25">
      <c r="B133" s="19" t="s">
        <v>190</v>
      </c>
      <c r="C133" s="19" t="s">
        <v>89</v>
      </c>
      <c r="D133" s="20" t="s">
        <v>161</v>
      </c>
      <c r="E133" s="14">
        <v>30000</v>
      </c>
      <c r="F133" s="14"/>
      <c r="G133" s="14">
        <f t="shared" si="23"/>
        <v>30000</v>
      </c>
    </row>
    <row r="134" spans="2:7" x14ac:dyDescent="0.25">
      <c r="B134" s="19" t="s">
        <v>191</v>
      </c>
      <c r="C134" s="19" t="s">
        <v>101</v>
      </c>
      <c r="D134" s="20" t="s">
        <v>169</v>
      </c>
      <c r="E134" s="14">
        <v>4000</v>
      </c>
      <c r="F134" s="14"/>
      <c r="G134" s="14">
        <f t="shared" si="23"/>
        <v>4000</v>
      </c>
    </row>
    <row r="135" spans="2:7" x14ac:dyDescent="0.25">
      <c r="B135" s="26" t="s">
        <v>41</v>
      </c>
      <c r="C135" s="26" t="s">
        <v>192</v>
      </c>
      <c r="D135" s="27" t="s">
        <v>193</v>
      </c>
      <c r="E135" s="28">
        <f>+E136+E142+E149+E157</f>
        <v>145200</v>
      </c>
      <c r="F135" s="28">
        <f t="shared" ref="F135:G135" si="30">+F136+F142+F149+F157</f>
        <v>36380</v>
      </c>
      <c r="G135" s="28">
        <f t="shared" si="30"/>
        <v>181580</v>
      </c>
    </row>
    <row r="136" spans="2:7" x14ac:dyDescent="0.25">
      <c r="B136" s="15" t="s">
        <v>0</v>
      </c>
      <c r="C136" s="15" t="s">
        <v>44</v>
      </c>
      <c r="D136" s="16" t="s">
        <v>45</v>
      </c>
      <c r="E136" s="18">
        <f>SUM(E137:E141)</f>
        <v>85000</v>
      </c>
      <c r="F136" s="18">
        <f t="shared" ref="F136:G136" si="31">SUM(F137:F141)</f>
        <v>0</v>
      </c>
      <c r="G136" s="18">
        <f t="shared" si="31"/>
        <v>85000</v>
      </c>
    </row>
    <row r="137" spans="2:7" x14ac:dyDescent="0.25">
      <c r="B137" s="19" t="s">
        <v>194</v>
      </c>
      <c r="C137" s="19" t="s">
        <v>65</v>
      </c>
      <c r="D137" s="20" t="s">
        <v>195</v>
      </c>
      <c r="E137" s="14">
        <v>4000</v>
      </c>
      <c r="F137" s="14"/>
      <c r="G137" s="14">
        <f t="shared" si="23"/>
        <v>4000</v>
      </c>
    </row>
    <row r="138" spans="2:7" x14ac:dyDescent="0.25">
      <c r="B138" s="19" t="s">
        <v>196</v>
      </c>
      <c r="C138" s="19" t="s">
        <v>115</v>
      </c>
      <c r="D138" s="20" t="s">
        <v>197</v>
      </c>
      <c r="E138" s="14">
        <v>800</v>
      </c>
      <c r="F138" s="14"/>
      <c r="G138" s="14">
        <f t="shared" si="23"/>
        <v>800</v>
      </c>
    </row>
    <row r="139" spans="2:7" x14ac:dyDescent="0.25">
      <c r="B139" s="19" t="s">
        <v>198</v>
      </c>
      <c r="C139" s="19" t="s">
        <v>80</v>
      </c>
      <c r="D139" s="20" t="s">
        <v>199</v>
      </c>
      <c r="E139" s="14">
        <v>20000</v>
      </c>
      <c r="F139" s="14"/>
      <c r="G139" s="14">
        <f t="shared" si="23"/>
        <v>20000</v>
      </c>
    </row>
    <row r="140" spans="2:7" x14ac:dyDescent="0.25">
      <c r="B140" s="19" t="s">
        <v>200</v>
      </c>
      <c r="C140" s="19" t="s">
        <v>89</v>
      </c>
      <c r="D140" s="20" t="s">
        <v>201</v>
      </c>
      <c r="E140" s="14">
        <v>60000</v>
      </c>
      <c r="F140" s="14"/>
      <c r="G140" s="14">
        <f t="shared" si="23"/>
        <v>60000</v>
      </c>
    </row>
    <row r="141" spans="2:7" x14ac:dyDescent="0.25">
      <c r="B141" s="19" t="s">
        <v>202</v>
      </c>
      <c r="C141" s="19" t="s">
        <v>92</v>
      </c>
      <c r="D141" s="20" t="s">
        <v>203</v>
      </c>
      <c r="E141" s="14">
        <v>200</v>
      </c>
      <c r="F141" s="14"/>
      <c r="G141" s="14">
        <f t="shared" si="23"/>
        <v>200</v>
      </c>
    </row>
    <row r="142" spans="2:7" x14ac:dyDescent="0.25">
      <c r="B142" s="15" t="s">
        <v>0</v>
      </c>
      <c r="C142" s="15" t="s">
        <v>1</v>
      </c>
      <c r="D142" s="16" t="s">
        <v>2</v>
      </c>
      <c r="E142" s="18">
        <f>SUM(E143:E148)</f>
        <v>12200</v>
      </c>
      <c r="F142" s="18">
        <f t="shared" ref="F142:G142" si="32">SUM(F143:F148)</f>
        <v>4438</v>
      </c>
      <c r="G142" s="18">
        <f t="shared" si="32"/>
        <v>16638</v>
      </c>
    </row>
    <row r="143" spans="2:7" x14ac:dyDescent="0.25">
      <c r="B143" s="19" t="s">
        <v>204</v>
      </c>
      <c r="C143" s="19" t="s">
        <v>104</v>
      </c>
      <c r="D143" s="20" t="s">
        <v>205</v>
      </c>
      <c r="E143" s="14">
        <v>2000</v>
      </c>
      <c r="F143" s="14"/>
      <c r="G143" s="14">
        <f t="shared" si="23"/>
        <v>2000</v>
      </c>
    </row>
    <row r="144" spans="2:7" x14ac:dyDescent="0.25">
      <c r="B144" s="19" t="s">
        <v>206</v>
      </c>
      <c r="C144" s="19" t="s">
        <v>107</v>
      </c>
      <c r="D144" s="20" t="s">
        <v>207</v>
      </c>
      <c r="E144" s="14">
        <v>2200</v>
      </c>
      <c r="F144" s="14"/>
      <c r="G144" s="14">
        <f t="shared" si="23"/>
        <v>2200</v>
      </c>
    </row>
    <row r="145" spans="2:7" x14ac:dyDescent="0.25">
      <c r="B145" s="19" t="s">
        <v>208</v>
      </c>
      <c r="C145" s="19" t="s">
        <v>80</v>
      </c>
      <c r="D145" s="20" t="s">
        <v>209</v>
      </c>
      <c r="E145" s="14">
        <v>0</v>
      </c>
      <c r="F145" s="14">
        <v>1938</v>
      </c>
      <c r="G145" s="14">
        <f t="shared" si="23"/>
        <v>1938</v>
      </c>
    </row>
    <row r="146" spans="2:7" x14ac:dyDescent="0.25">
      <c r="B146" s="19" t="s">
        <v>436</v>
      </c>
      <c r="C146" s="19" t="s">
        <v>89</v>
      </c>
      <c r="D146" s="20" t="s">
        <v>437</v>
      </c>
      <c r="E146" s="14">
        <v>0</v>
      </c>
      <c r="F146" s="14">
        <v>2500</v>
      </c>
      <c r="G146" s="14">
        <f t="shared" ref="G146" si="33">+E146+F146</f>
        <v>2500</v>
      </c>
    </row>
    <row r="147" spans="2:7" x14ac:dyDescent="0.25">
      <c r="B147" s="19" t="s">
        <v>210</v>
      </c>
      <c r="C147" s="19" t="s">
        <v>95</v>
      </c>
      <c r="D147" s="20" t="s">
        <v>211</v>
      </c>
      <c r="E147" s="14">
        <v>4000</v>
      </c>
      <c r="F147" s="14"/>
      <c r="G147" s="14">
        <f t="shared" si="23"/>
        <v>4000</v>
      </c>
    </row>
    <row r="148" spans="2:7" x14ac:dyDescent="0.25">
      <c r="B148" s="19" t="s">
        <v>212</v>
      </c>
      <c r="C148" s="19" t="s">
        <v>213</v>
      </c>
      <c r="D148" s="20" t="s">
        <v>214</v>
      </c>
      <c r="E148" s="14">
        <v>4000</v>
      </c>
      <c r="F148" s="14"/>
      <c r="G148" s="14">
        <f t="shared" si="23"/>
        <v>4000</v>
      </c>
    </row>
    <row r="149" spans="2:7" x14ac:dyDescent="0.25">
      <c r="B149" s="15" t="s">
        <v>0</v>
      </c>
      <c r="C149" s="15" t="s">
        <v>18</v>
      </c>
      <c r="D149" s="16" t="s">
        <v>19</v>
      </c>
      <c r="E149" s="18">
        <f>SUM(E150:E156)</f>
        <v>48000</v>
      </c>
      <c r="F149" s="18">
        <f t="shared" ref="F149:G149" si="34">SUM(F150:F156)</f>
        <v>0</v>
      </c>
      <c r="G149" s="18">
        <f t="shared" si="34"/>
        <v>48000</v>
      </c>
    </row>
    <row r="150" spans="2:7" x14ac:dyDescent="0.25">
      <c r="B150" s="19" t="s">
        <v>215</v>
      </c>
      <c r="C150" s="19" t="s">
        <v>65</v>
      </c>
      <c r="D150" s="20" t="s">
        <v>195</v>
      </c>
      <c r="E150" s="14">
        <v>2000</v>
      </c>
      <c r="F150" s="14"/>
      <c r="G150" s="14">
        <f t="shared" si="23"/>
        <v>2000</v>
      </c>
    </row>
    <row r="151" spans="2:7" x14ac:dyDescent="0.25">
      <c r="B151" s="19" t="s">
        <v>216</v>
      </c>
      <c r="C151" s="19" t="s">
        <v>115</v>
      </c>
      <c r="D151" s="20" t="s">
        <v>197</v>
      </c>
      <c r="E151" s="14">
        <v>2000</v>
      </c>
      <c r="F151" s="14"/>
      <c r="G151" s="14">
        <f t="shared" si="23"/>
        <v>2000</v>
      </c>
    </row>
    <row r="152" spans="2:7" x14ac:dyDescent="0.25">
      <c r="B152" s="19" t="s">
        <v>217</v>
      </c>
      <c r="C152" s="19" t="s">
        <v>80</v>
      </c>
      <c r="D152" s="20" t="s">
        <v>199</v>
      </c>
      <c r="E152" s="14">
        <v>18500</v>
      </c>
      <c r="F152" s="14"/>
      <c r="G152" s="14">
        <f t="shared" si="23"/>
        <v>18500</v>
      </c>
    </row>
    <row r="153" spans="2:7" x14ac:dyDescent="0.25">
      <c r="B153" s="19" t="s">
        <v>218</v>
      </c>
      <c r="C153" s="19" t="s">
        <v>89</v>
      </c>
      <c r="D153" s="20" t="s">
        <v>201</v>
      </c>
      <c r="E153" s="14">
        <v>21000</v>
      </c>
      <c r="F153" s="14"/>
      <c r="G153" s="14">
        <f t="shared" si="23"/>
        <v>21000</v>
      </c>
    </row>
    <row r="154" spans="2:7" x14ac:dyDescent="0.25">
      <c r="B154" s="19" t="s">
        <v>219</v>
      </c>
      <c r="C154" s="19" t="s">
        <v>92</v>
      </c>
      <c r="D154" s="20" t="s">
        <v>203</v>
      </c>
      <c r="E154" s="14">
        <v>2500</v>
      </c>
      <c r="F154" s="14"/>
      <c r="G154" s="14">
        <f t="shared" si="23"/>
        <v>2500</v>
      </c>
    </row>
    <row r="155" spans="2:7" x14ac:dyDescent="0.25">
      <c r="B155" s="19" t="s">
        <v>220</v>
      </c>
      <c r="C155" s="19" t="s">
        <v>139</v>
      </c>
      <c r="D155" s="20" t="s">
        <v>221</v>
      </c>
      <c r="E155" s="14">
        <v>0</v>
      </c>
      <c r="F155" s="14"/>
      <c r="G155" s="14">
        <f t="shared" si="23"/>
        <v>0</v>
      </c>
    </row>
    <row r="156" spans="2:7" x14ac:dyDescent="0.25">
      <c r="B156" s="19" t="s">
        <v>222</v>
      </c>
      <c r="C156" s="19" t="s">
        <v>95</v>
      </c>
      <c r="D156" s="20" t="s">
        <v>211</v>
      </c>
      <c r="E156" s="14">
        <v>2000</v>
      </c>
      <c r="F156" s="14"/>
      <c r="G156" s="14">
        <f t="shared" si="23"/>
        <v>2000</v>
      </c>
    </row>
    <row r="157" spans="2:7" x14ac:dyDescent="0.25">
      <c r="B157" s="15" t="s">
        <v>0</v>
      </c>
      <c r="C157" s="15" t="s">
        <v>36</v>
      </c>
      <c r="D157" s="16" t="s">
        <v>37</v>
      </c>
      <c r="E157" s="18">
        <f t="shared" ref="E157:G157" si="35">SUM(E158:E162)</f>
        <v>0</v>
      </c>
      <c r="F157" s="18">
        <f t="shared" si="35"/>
        <v>31942</v>
      </c>
      <c r="G157" s="18">
        <f t="shared" si="35"/>
        <v>31942</v>
      </c>
    </row>
    <row r="158" spans="2:7" x14ac:dyDescent="0.25">
      <c r="B158" s="19" t="s">
        <v>223</v>
      </c>
      <c r="C158" s="19" t="s">
        <v>65</v>
      </c>
      <c r="D158" s="20" t="s">
        <v>224</v>
      </c>
      <c r="E158" s="14">
        <v>0</v>
      </c>
      <c r="F158" s="14">
        <v>3500</v>
      </c>
      <c r="G158" s="14">
        <f t="shared" si="23"/>
        <v>3500</v>
      </c>
    </row>
    <row r="159" spans="2:7" x14ac:dyDescent="0.25">
      <c r="B159" s="19" t="s">
        <v>225</v>
      </c>
      <c r="C159" s="19" t="s">
        <v>80</v>
      </c>
      <c r="D159" s="20" t="s">
        <v>209</v>
      </c>
      <c r="E159" s="14">
        <v>0</v>
      </c>
      <c r="F159" s="14">
        <v>6375</v>
      </c>
      <c r="G159" s="14">
        <f t="shared" si="23"/>
        <v>6375</v>
      </c>
    </row>
    <row r="160" spans="2:7" x14ac:dyDescent="0.25">
      <c r="B160" s="19" t="s">
        <v>438</v>
      </c>
      <c r="C160" s="19">
        <v>3237</v>
      </c>
      <c r="D160" s="20" t="s">
        <v>437</v>
      </c>
      <c r="E160" s="14">
        <v>0</v>
      </c>
      <c r="F160" s="14">
        <v>16567</v>
      </c>
      <c r="G160" s="14">
        <f t="shared" ref="G160:G162" si="36">+E160+F160</f>
        <v>16567</v>
      </c>
    </row>
    <row r="161" spans="2:7" x14ac:dyDescent="0.25">
      <c r="B161" s="19" t="s">
        <v>226</v>
      </c>
      <c r="C161" s="19" t="s">
        <v>92</v>
      </c>
      <c r="D161" s="20" t="s">
        <v>227</v>
      </c>
      <c r="E161" s="14">
        <v>0</v>
      </c>
      <c r="F161" s="14"/>
      <c r="G161" s="14">
        <f t="shared" si="36"/>
        <v>0</v>
      </c>
    </row>
    <row r="162" spans="2:7" x14ac:dyDescent="0.25">
      <c r="B162" s="19" t="s">
        <v>439</v>
      </c>
      <c r="C162" s="19">
        <v>3292</v>
      </c>
      <c r="D162" s="20" t="s">
        <v>440</v>
      </c>
      <c r="E162" s="14">
        <v>0</v>
      </c>
      <c r="F162" s="14">
        <v>5500</v>
      </c>
      <c r="G162" s="14">
        <f t="shared" si="36"/>
        <v>5500</v>
      </c>
    </row>
    <row r="163" spans="2:7" x14ac:dyDescent="0.25">
      <c r="B163" s="26" t="s">
        <v>41</v>
      </c>
      <c r="C163" s="26" t="s">
        <v>228</v>
      </c>
      <c r="D163" s="27" t="s">
        <v>229</v>
      </c>
      <c r="E163" s="28">
        <f>+E164+E172+E181+E192</f>
        <v>278400</v>
      </c>
      <c r="F163" s="28">
        <f t="shared" ref="F163:G163" si="37">+F164+F172+F181+F192</f>
        <v>74447</v>
      </c>
      <c r="G163" s="28">
        <f t="shared" si="37"/>
        <v>352847</v>
      </c>
    </row>
    <row r="164" spans="2:7" x14ac:dyDescent="0.25">
      <c r="B164" s="15" t="s">
        <v>0</v>
      </c>
      <c r="C164" s="15" t="s">
        <v>44</v>
      </c>
      <c r="D164" s="16" t="s">
        <v>45</v>
      </c>
      <c r="E164" s="18">
        <f>SUM(E165:E171)</f>
        <v>149400</v>
      </c>
      <c r="F164" s="18">
        <f t="shared" ref="F164:G164" si="38">SUM(F165:F171)</f>
        <v>0</v>
      </c>
      <c r="G164" s="18">
        <f t="shared" si="38"/>
        <v>149400</v>
      </c>
    </row>
    <row r="165" spans="2:7" x14ac:dyDescent="0.25">
      <c r="B165" s="19" t="s">
        <v>230</v>
      </c>
      <c r="C165" s="19" t="s">
        <v>104</v>
      </c>
      <c r="D165" s="20" t="s">
        <v>105</v>
      </c>
      <c r="E165" s="14">
        <v>1500</v>
      </c>
      <c r="F165" s="14"/>
      <c r="G165" s="14">
        <f t="shared" si="23"/>
        <v>1500</v>
      </c>
    </row>
    <row r="166" spans="2:7" x14ac:dyDescent="0.25">
      <c r="B166" s="19" t="s">
        <v>231</v>
      </c>
      <c r="C166" s="19" t="s">
        <v>115</v>
      </c>
      <c r="D166" s="20" t="s">
        <v>116</v>
      </c>
      <c r="E166" s="14">
        <v>6500</v>
      </c>
      <c r="F166" s="14"/>
      <c r="G166" s="14">
        <f t="shared" ref="G166:G231" si="39">+E166+F166</f>
        <v>6500</v>
      </c>
    </row>
    <row r="167" spans="2:7" x14ac:dyDescent="0.25">
      <c r="B167" s="19" t="s">
        <v>232</v>
      </c>
      <c r="C167" s="19" t="s">
        <v>80</v>
      </c>
      <c r="D167" s="20" t="s">
        <v>81</v>
      </c>
      <c r="E167" s="14">
        <v>17000</v>
      </c>
      <c r="F167" s="14">
        <v>-10000</v>
      </c>
      <c r="G167" s="14">
        <f t="shared" si="39"/>
        <v>7000</v>
      </c>
    </row>
    <row r="168" spans="2:7" x14ac:dyDescent="0.25">
      <c r="B168" s="19" t="s">
        <v>233</v>
      </c>
      <c r="C168" s="19" t="s">
        <v>83</v>
      </c>
      <c r="D168" s="20" t="s">
        <v>84</v>
      </c>
      <c r="E168" s="14">
        <v>63000</v>
      </c>
      <c r="F168" s="14">
        <v>10000</v>
      </c>
      <c r="G168" s="14">
        <f t="shared" si="39"/>
        <v>73000</v>
      </c>
    </row>
    <row r="169" spans="2:7" x14ac:dyDescent="0.25">
      <c r="B169" s="19" t="s">
        <v>234</v>
      </c>
      <c r="C169" s="19" t="s">
        <v>89</v>
      </c>
      <c r="D169" s="20" t="s">
        <v>90</v>
      </c>
      <c r="E169" s="14">
        <v>54000</v>
      </c>
      <c r="F169" s="14"/>
      <c r="G169" s="14">
        <f t="shared" si="39"/>
        <v>54000</v>
      </c>
    </row>
    <row r="170" spans="2:7" x14ac:dyDescent="0.25">
      <c r="B170" s="19" t="s">
        <v>235</v>
      </c>
      <c r="C170" s="19" t="s">
        <v>92</v>
      </c>
      <c r="D170" s="20" t="s">
        <v>134</v>
      </c>
      <c r="E170" s="14">
        <v>4000</v>
      </c>
      <c r="F170" s="14"/>
      <c r="G170" s="14">
        <f t="shared" si="39"/>
        <v>4000</v>
      </c>
    </row>
    <row r="171" spans="2:7" x14ac:dyDescent="0.25">
      <c r="B171" s="19" t="s">
        <v>236</v>
      </c>
      <c r="C171" s="19" t="s">
        <v>95</v>
      </c>
      <c r="D171" s="20" t="s">
        <v>237</v>
      </c>
      <c r="E171" s="14">
        <v>3400</v>
      </c>
      <c r="F171" s="14"/>
      <c r="G171" s="14">
        <f t="shared" si="39"/>
        <v>3400</v>
      </c>
    </row>
    <row r="172" spans="2:7" x14ac:dyDescent="0.25">
      <c r="B172" s="15" t="s">
        <v>0</v>
      </c>
      <c r="C172" s="15" t="s">
        <v>1</v>
      </c>
      <c r="D172" s="16" t="s">
        <v>2</v>
      </c>
      <c r="E172" s="18">
        <f>SUM(E173:E180)</f>
        <v>63500</v>
      </c>
      <c r="F172" s="18">
        <f t="shared" ref="F172:G172" si="40">SUM(F173:F180)</f>
        <v>20000</v>
      </c>
      <c r="G172" s="18">
        <f t="shared" si="40"/>
        <v>83500</v>
      </c>
    </row>
    <row r="173" spans="2:7" x14ac:dyDescent="0.25">
      <c r="B173" s="19" t="s">
        <v>238</v>
      </c>
      <c r="C173" s="19" t="s">
        <v>104</v>
      </c>
      <c r="D173" s="20" t="s">
        <v>105</v>
      </c>
      <c r="E173" s="14">
        <v>500</v>
      </c>
      <c r="F173" s="14"/>
      <c r="G173" s="14">
        <f t="shared" si="39"/>
        <v>500</v>
      </c>
    </row>
    <row r="174" spans="2:7" x14ac:dyDescent="0.25">
      <c r="B174" s="19" t="s">
        <v>239</v>
      </c>
      <c r="C174" s="19" t="s">
        <v>65</v>
      </c>
      <c r="D174" s="20" t="s">
        <v>66</v>
      </c>
      <c r="E174" s="14">
        <v>5000</v>
      </c>
      <c r="F174" s="14"/>
      <c r="G174" s="14">
        <f t="shared" si="39"/>
        <v>5000</v>
      </c>
    </row>
    <row r="175" spans="2:7" x14ac:dyDescent="0.25">
      <c r="B175" s="19" t="s">
        <v>240</v>
      </c>
      <c r="C175" s="19" t="s">
        <v>80</v>
      </c>
      <c r="D175" s="20" t="s">
        <v>81</v>
      </c>
      <c r="E175" s="14">
        <v>2000</v>
      </c>
      <c r="F175" s="14"/>
      <c r="G175" s="14">
        <f t="shared" si="39"/>
        <v>2000</v>
      </c>
    </row>
    <row r="176" spans="2:7" x14ac:dyDescent="0.25">
      <c r="B176" s="19" t="s">
        <v>241</v>
      </c>
      <c r="C176" s="19" t="s">
        <v>83</v>
      </c>
      <c r="D176" s="20" t="s">
        <v>84</v>
      </c>
      <c r="E176" s="14">
        <v>45000</v>
      </c>
      <c r="F176" s="14"/>
      <c r="G176" s="14">
        <f t="shared" si="39"/>
        <v>45000</v>
      </c>
    </row>
    <row r="177" spans="2:7" x14ac:dyDescent="0.25">
      <c r="B177" s="19" t="s">
        <v>441</v>
      </c>
      <c r="C177" s="19">
        <v>3235</v>
      </c>
      <c r="D177" s="20" t="s">
        <v>84</v>
      </c>
      <c r="E177" s="14">
        <v>0</v>
      </c>
      <c r="F177" s="14">
        <v>20000</v>
      </c>
      <c r="G177" s="14">
        <f t="shared" si="39"/>
        <v>20000</v>
      </c>
    </row>
    <row r="178" spans="2:7" x14ac:dyDescent="0.25">
      <c r="B178" s="19" t="s">
        <v>242</v>
      </c>
      <c r="C178" s="19" t="s">
        <v>89</v>
      </c>
      <c r="D178" s="20" t="s">
        <v>90</v>
      </c>
      <c r="E178" s="14">
        <v>5000</v>
      </c>
      <c r="F178" s="14"/>
      <c r="G178" s="14">
        <f t="shared" si="39"/>
        <v>5000</v>
      </c>
    </row>
    <row r="179" spans="2:7" x14ac:dyDescent="0.25">
      <c r="B179" s="19" t="s">
        <v>243</v>
      </c>
      <c r="C179" s="19" t="s">
        <v>92</v>
      </c>
      <c r="D179" s="20" t="s">
        <v>134</v>
      </c>
      <c r="E179" s="14">
        <v>3000</v>
      </c>
      <c r="F179" s="14"/>
      <c r="G179" s="14">
        <f t="shared" si="39"/>
        <v>3000</v>
      </c>
    </row>
    <row r="180" spans="2:7" x14ac:dyDescent="0.25">
      <c r="B180" s="19" t="s">
        <v>244</v>
      </c>
      <c r="C180" s="19" t="s">
        <v>95</v>
      </c>
      <c r="D180" s="20" t="s">
        <v>96</v>
      </c>
      <c r="E180" s="14">
        <v>3000</v>
      </c>
      <c r="F180" s="14"/>
      <c r="G180" s="14">
        <f t="shared" si="39"/>
        <v>3000</v>
      </c>
    </row>
    <row r="181" spans="2:7" x14ac:dyDescent="0.25">
      <c r="B181" s="15" t="s">
        <v>0</v>
      </c>
      <c r="C181" s="15" t="s">
        <v>18</v>
      </c>
      <c r="D181" s="16" t="s">
        <v>19</v>
      </c>
      <c r="E181" s="18">
        <f>SUM(E182:E191)</f>
        <v>63500</v>
      </c>
      <c r="F181" s="18">
        <f t="shared" ref="F181:G181" si="41">SUM(F182:F191)</f>
        <v>54447</v>
      </c>
      <c r="G181" s="18">
        <f t="shared" si="41"/>
        <v>117947</v>
      </c>
    </row>
    <row r="182" spans="2:7" x14ac:dyDescent="0.25">
      <c r="B182" s="19" t="s">
        <v>245</v>
      </c>
      <c r="C182" s="19" t="s">
        <v>65</v>
      </c>
      <c r="D182" s="20" t="s">
        <v>246</v>
      </c>
      <c r="E182" s="14">
        <v>3000</v>
      </c>
      <c r="F182" s="14"/>
      <c r="G182" s="14">
        <f t="shared" si="39"/>
        <v>3000</v>
      </c>
    </row>
    <row r="183" spans="2:7" x14ac:dyDescent="0.25">
      <c r="B183" s="19" t="s">
        <v>247</v>
      </c>
      <c r="C183" s="19" t="s">
        <v>65</v>
      </c>
      <c r="D183" s="20" t="s">
        <v>248</v>
      </c>
      <c r="E183" s="14">
        <v>0</v>
      </c>
      <c r="F183" s="14"/>
      <c r="G183" s="14">
        <f t="shared" si="39"/>
        <v>0</v>
      </c>
    </row>
    <row r="184" spans="2:7" x14ac:dyDescent="0.25">
      <c r="B184" s="19" t="s">
        <v>249</v>
      </c>
      <c r="C184" s="19" t="s">
        <v>115</v>
      </c>
      <c r="D184" s="20" t="s">
        <v>116</v>
      </c>
      <c r="E184" s="14">
        <v>500</v>
      </c>
      <c r="F184" s="14">
        <v>2000</v>
      </c>
      <c r="G184" s="14">
        <f t="shared" si="39"/>
        <v>2500</v>
      </c>
    </row>
    <row r="185" spans="2:7" x14ac:dyDescent="0.25">
      <c r="B185" s="19" t="s">
        <v>250</v>
      </c>
      <c r="C185" s="19" t="s">
        <v>80</v>
      </c>
      <c r="D185" s="20" t="s">
        <v>81</v>
      </c>
      <c r="E185" s="14">
        <v>17000</v>
      </c>
      <c r="F185" s="14"/>
      <c r="G185" s="14">
        <f t="shared" si="39"/>
        <v>17000</v>
      </c>
    </row>
    <row r="186" spans="2:7" x14ac:dyDescent="0.25">
      <c r="B186" s="19" t="s">
        <v>251</v>
      </c>
      <c r="C186" s="19" t="s">
        <v>80</v>
      </c>
      <c r="D186" s="20" t="s">
        <v>122</v>
      </c>
      <c r="E186" s="14">
        <v>1000</v>
      </c>
      <c r="F186" s="14">
        <v>20000</v>
      </c>
      <c r="G186" s="14">
        <f t="shared" si="39"/>
        <v>21000</v>
      </c>
    </row>
    <row r="187" spans="2:7" x14ac:dyDescent="0.25">
      <c r="B187" s="19" t="s">
        <v>252</v>
      </c>
      <c r="C187" s="19" t="s">
        <v>83</v>
      </c>
      <c r="D187" s="20" t="s">
        <v>253</v>
      </c>
      <c r="E187" s="14">
        <v>1000</v>
      </c>
      <c r="F187" s="14">
        <v>27447</v>
      </c>
      <c r="G187" s="14">
        <f t="shared" si="39"/>
        <v>28447</v>
      </c>
    </row>
    <row r="188" spans="2:7" x14ac:dyDescent="0.25">
      <c r="B188" s="19" t="s">
        <v>254</v>
      </c>
      <c r="C188" s="19" t="s">
        <v>83</v>
      </c>
      <c r="D188" s="20" t="s">
        <v>84</v>
      </c>
      <c r="E188" s="14">
        <v>3000</v>
      </c>
      <c r="F188" s="14"/>
      <c r="G188" s="14">
        <f t="shared" si="39"/>
        <v>3000</v>
      </c>
    </row>
    <row r="189" spans="2:7" x14ac:dyDescent="0.25">
      <c r="B189" s="19" t="s">
        <v>255</v>
      </c>
      <c r="C189" s="19" t="s">
        <v>89</v>
      </c>
      <c r="D189" s="20" t="s">
        <v>90</v>
      </c>
      <c r="E189" s="14">
        <v>29000</v>
      </c>
      <c r="F189" s="14">
        <v>7000</v>
      </c>
      <c r="G189" s="14">
        <f t="shared" si="39"/>
        <v>36000</v>
      </c>
    </row>
    <row r="190" spans="2:7" x14ac:dyDescent="0.25">
      <c r="B190" s="19" t="s">
        <v>256</v>
      </c>
      <c r="C190" s="19" t="s">
        <v>92</v>
      </c>
      <c r="D190" s="20" t="s">
        <v>134</v>
      </c>
      <c r="E190" s="14">
        <v>4000</v>
      </c>
      <c r="F190" s="14">
        <v>-2000</v>
      </c>
      <c r="G190" s="14">
        <f t="shared" si="39"/>
        <v>2000</v>
      </c>
    </row>
    <row r="191" spans="2:7" x14ac:dyDescent="0.25">
      <c r="B191" s="19" t="s">
        <v>257</v>
      </c>
      <c r="C191" s="19" t="s">
        <v>95</v>
      </c>
      <c r="D191" s="20" t="s">
        <v>96</v>
      </c>
      <c r="E191" s="14">
        <v>5000</v>
      </c>
      <c r="F191" s="14"/>
      <c r="G191" s="14">
        <f t="shared" si="39"/>
        <v>5000</v>
      </c>
    </row>
    <row r="192" spans="2:7" x14ac:dyDescent="0.25">
      <c r="B192" s="15" t="s">
        <v>0</v>
      </c>
      <c r="C192" s="15" t="s">
        <v>36</v>
      </c>
      <c r="D192" s="16" t="s">
        <v>37</v>
      </c>
      <c r="E192" s="18">
        <f>SUM(E193)</f>
        <v>2000</v>
      </c>
      <c r="F192" s="18">
        <f t="shared" ref="F192:G192" si="42">SUM(F193)</f>
        <v>0</v>
      </c>
      <c r="G192" s="18">
        <f t="shared" si="42"/>
        <v>2000</v>
      </c>
    </row>
    <row r="193" spans="2:7" x14ac:dyDescent="0.25">
      <c r="B193" s="19" t="s">
        <v>258</v>
      </c>
      <c r="C193" s="19" t="s">
        <v>115</v>
      </c>
      <c r="D193" s="20" t="s">
        <v>116</v>
      </c>
      <c r="E193" s="14">
        <v>2000</v>
      </c>
      <c r="F193" s="14"/>
      <c r="G193" s="14">
        <f t="shared" si="39"/>
        <v>2000</v>
      </c>
    </row>
    <row r="194" spans="2:7" x14ac:dyDescent="0.25">
      <c r="B194" s="26" t="s">
        <v>41</v>
      </c>
      <c r="C194" s="26" t="s">
        <v>259</v>
      </c>
      <c r="D194" s="27" t="s">
        <v>260</v>
      </c>
      <c r="E194" s="28">
        <f>+E195+E198</f>
        <v>17215</v>
      </c>
      <c r="F194" s="28">
        <f t="shared" ref="F194:G194" si="43">+F195+F198</f>
        <v>0</v>
      </c>
      <c r="G194" s="28">
        <f t="shared" si="43"/>
        <v>17215</v>
      </c>
    </row>
    <row r="195" spans="2:7" x14ac:dyDescent="0.25">
      <c r="B195" s="15" t="s">
        <v>0</v>
      </c>
      <c r="C195" s="15" t="s">
        <v>1</v>
      </c>
      <c r="D195" s="16" t="s">
        <v>2</v>
      </c>
      <c r="E195" s="18">
        <f>SUM(E196:E197)</f>
        <v>9900</v>
      </c>
      <c r="F195" s="18">
        <f t="shared" ref="F195:G195" si="44">SUM(F196:F197)</f>
        <v>0</v>
      </c>
      <c r="G195" s="18">
        <f t="shared" si="44"/>
        <v>9900</v>
      </c>
    </row>
    <row r="196" spans="2:7" x14ac:dyDescent="0.25">
      <c r="B196" s="19" t="s">
        <v>261</v>
      </c>
      <c r="C196" s="19" t="s">
        <v>262</v>
      </c>
      <c r="D196" s="20" t="s">
        <v>263</v>
      </c>
      <c r="E196" s="14">
        <v>9900</v>
      </c>
      <c r="F196" s="14"/>
      <c r="G196" s="14">
        <f t="shared" si="39"/>
        <v>9900</v>
      </c>
    </row>
    <row r="197" spans="2:7" x14ac:dyDescent="0.25">
      <c r="B197" s="19" t="s">
        <v>264</v>
      </c>
      <c r="C197" s="19" t="s">
        <v>262</v>
      </c>
      <c r="D197" s="20" t="s">
        <v>265</v>
      </c>
      <c r="E197" s="14">
        <v>0</v>
      </c>
      <c r="F197" s="14"/>
      <c r="G197" s="14">
        <f t="shared" si="39"/>
        <v>0</v>
      </c>
    </row>
    <row r="198" spans="2:7" x14ac:dyDescent="0.25">
      <c r="B198" s="15" t="s">
        <v>0</v>
      </c>
      <c r="C198" s="15" t="s">
        <v>18</v>
      </c>
      <c r="D198" s="16" t="s">
        <v>19</v>
      </c>
      <c r="E198" s="18">
        <f>SUM(E199:E200)</f>
        <v>7315</v>
      </c>
      <c r="F198" s="18">
        <f t="shared" ref="F198:G198" si="45">SUM(F199:F200)</f>
        <v>0</v>
      </c>
      <c r="G198" s="18">
        <f t="shared" si="45"/>
        <v>7315</v>
      </c>
    </row>
    <row r="199" spans="2:7" x14ac:dyDescent="0.25">
      <c r="B199" s="19" t="s">
        <v>266</v>
      </c>
      <c r="C199" s="19" t="s">
        <v>262</v>
      </c>
      <c r="D199" s="20" t="s">
        <v>267</v>
      </c>
      <c r="E199" s="14">
        <v>7315</v>
      </c>
      <c r="F199" s="14"/>
      <c r="G199" s="14">
        <f t="shared" si="39"/>
        <v>7315</v>
      </c>
    </row>
    <row r="200" spans="2:7" x14ac:dyDescent="0.25">
      <c r="B200" s="19" t="s">
        <v>268</v>
      </c>
      <c r="C200" s="19" t="s">
        <v>262</v>
      </c>
      <c r="D200" s="20" t="s">
        <v>269</v>
      </c>
      <c r="E200" s="14">
        <v>0</v>
      </c>
      <c r="F200" s="14"/>
      <c r="G200" s="14">
        <f t="shared" si="39"/>
        <v>0</v>
      </c>
    </row>
    <row r="201" spans="2:7" x14ac:dyDescent="0.25">
      <c r="B201" s="26" t="s">
        <v>41</v>
      </c>
      <c r="C201" s="26" t="s">
        <v>270</v>
      </c>
      <c r="D201" s="27" t="s">
        <v>271</v>
      </c>
      <c r="E201" s="28">
        <f>+E202</f>
        <v>0</v>
      </c>
      <c r="F201" s="28">
        <f t="shared" ref="F201:G201" si="46">+F202</f>
        <v>0</v>
      </c>
      <c r="G201" s="28">
        <f t="shared" si="46"/>
        <v>0</v>
      </c>
    </row>
    <row r="202" spans="2:7" x14ac:dyDescent="0.25">
      <c r="B202" s="15" t="s">
        <v>0</v>
      </c>
      <c r="C202" s="15" t="s">
        <v>18</v>
      </c>
      <c r="D202" s="16" t="s">
        <v>19</v>
      </c>
      <c r="E202" s="18">
        <f>SUM(E203:E206)</f>
        <v>0</v>
      </c>
      <c r="F202" s="18">
        <f t="shared" ref="F202:G202" si="47">SUM(F203:F206)</f>
        <v>0</v>
      </c>
      <c r="G202" s="18">
        <f t="shared" si="47"/>
        <v>0</v>
      </c>
    </row>
    <row r="203" spans="2:7" x14ac:dyDescent="0.25">
      <c r="B203" s="19" t="s">
        <v>272</v>
      </c>
      <c r="C203" s="19" t="s">
        <v>47</v>
      </c>
      <c r="D203" s="20" t="s">
        <v>273</v>
      </c>
      <c r="E203" s="14">
        <v>0</v>
      </c>
      <c r="F203" s="14"/>
      <c r="G203" s="14">
        <f t="shared" si="39"/>
        <v>0</v>
      </c>
    </row>
    <row r="204" spans="2:7" x14ac:dyDescent="0.25">
      <c r="B204" s="19" t="s">
        <v>274</v>
      </c>
      <c r="C204" s="19" t="s">
        <v>56</v>
      </c>
      <c r="D204" s="20" t="s">
        <v>275</v>
      </c>
      <c r="E204" s="14">
        <v>0</v>
      </c>
      <c r="F204" s="14"/>
      <c r="G204" s="14">
        <f t="shared" si="39"/>
        <v>0</v>
      </c>
    </row>
    <row r="205" spans="2:7" x14ac:dyDescent="0.25">
      <c r="B205" s="19" t="s">
        <v>276</v>
      </c>
      <c r="C205" s="19" t="s">
        <v>59</v>
      </c>
      <c r="D205" s="20" t="s">
        <v>277</v>
      </c>
      <c r="E205" s="14">
        <v>0</v>
      </c>
      <c r="F205" s="14"/>
      <c r="G205" s="14">
        <f t="shared" si="39"/>
        <v>0</v>
      </c>
    </row>
    <row r="206" spans="2:7" x14ac:dyDescent="0.25">
      <c r="B206" s="19" t="s">
        <v>278</v>
      </c>
      <c r="C206" s="19" t="s">
        <v>62</v>
      </c>
      <c r="D206" s="20" t="s">
        <v>279</v>
      </c>
      <c r="E206" s="14">
        <v>0</v>
      </c>
      <c r="F206" s="14"/>
      <c r="G206" s="14">
        <f t="shared" si="39"/>
        <v>0</v>
      </c>
    </row>
    <row r="207" spans="2:7" x14ac:dyDescent="0.25">
      <c r="B207" s="26" t="s">
        <v>41</v>
      </c>
      <c r="C207" s="26" t="s">
        <v>280</v>
      </c>
      <c r="D207" s="27" t="s">
        <v>281</v>
      </c>
      <c r="E207" s="28">
        <f>+E208+E223+E232+E246</f>
        <v>1198550</v>
      </c>
      <c r="F207" s="28">
        <f>+F208+F223+F232+F246</f>
        <v>15650</v>
      </c>
      <c r="G207" s="28">
        <f>+G208+G223+G232+G246</f>
        <v>1214200</v>
      </c>
    </row>
    <row r="208" spans="2:7" x14ac:dyDescent="0.25">
      <c r="B208" s="15" t="s">
        <v>0</v>
      </c>
      <c r="C208" s="15" t="s">
        <v>44</v>
      </c>
      <c r="D208" s="16" t="s">
        <v>45</v>
      </c>
      <c r="E208" s="18">
        <f>SUM(E209:E222)</f>
        <v>1064550</v>
      </c>
      <c r="F208" s="18">
        <f t="shared" ref="F208:G208" si="48">SUM(F209:F222)</f>
        <v>-11100</v>
      </c>
      <c r="G208" s="18">
        <f t="shared" si="48"/>
        <v>1053450</v>
      </c>
    </row>
    <row r="209" spans="2:7" x14ac:dyDescent="0.25">
      <c r="B209" s="19" t="s">
        <v>282</v>
      </c>
      <c r="C209" s="19" t="s">
        <v>65</v>
      </c>
      <c r="D209" s="20" t="s">
        <v>283</v>
      </c>
      <c r="E209" s="14">
        <v>62500</v>
      </c>
      <c r="F209" s="14"/>
      <c r="G209" s="14">
        <f t="shared" si="39"/>
        <v>62500</v>
      </c>
    </row>
    <row r="210" spans="2:7" x14ac:dyDescent="0.25">
      <c r="B210" s="19" t="s">
        <v>284</v>
      </c>
      <c r="C210" s="19" t="s">
        <v>68</v>
      </c>
      <c r="D210" s="20" t="s">
        <v>285</v>
      </c>
      <c r="E210" s="14">
        <v>120000</v>
      </c>
      <c r="F210" s="14"/>
      <c r="G210" s="14">
        <f t="shared" si="39"/>
        <v>120000</v>
      </c>
    </row>
    <row r="211" spans="2:7" x14ac:dyDescent="0.25">
      <c r="B211" s="19" t="s">
        <v>286</v>
      </c>
      <c r="C211" s="19" t="s">
        <v>71</v>
      </c>
      <c r="D211" s="20" t="s">
        <v>287</v>
      </c>
      <c r="E211" s="14">
        <v>16500</v>
      </c>
      <c r="F211" s="14"/>
      <c r="G211" s="14">
        <f t="shared" si="39"/>
        <v>16500</v>
      </c>
    </row>
    <row r="212" spans="2:7" x14ac:dyDescent="0.25">
      <c r="B212" s="19" t="s">
        <v>288</v>
      </c>
      <c r="C212" s="19" t="s">
        <v>115</v>
      </c>
      <c r="D212" s="20" t="s">
        <v>289</v>
      </c>
      <c r="E212" s="14">
        <v>33000</v>
      </c>
      <c r="F212" s="14"/>
      <c r="G212" s="14">
        <f t="shared" si="39"/>
        <v>33000</v>
      </c>
    </row>
    <row r="213" spans="2:7" x14ac:dyDescent="0.25">
      <c r="B213" s="19" t="s">
        <v>290</v>
      </c>
      <c r="C213" s="19" t="s">
        <v>77</v>
      </c>
      <c r="D213" s="20" t="s">
        <v>291</v>
      </c>
      <c r="E213" s="14">
        <v>50000</v>
      </c>
      <c r="F213" s="14"/>
      <c r="G213" s="14">
        <f t="shared" si="39"/>
        <v>50000</v>
      </c>
    </row>
    <row r="214" spans="2:7" x14ac:dyDescent="0.25">
      <c r="B214" s="19" t="s">
        <v>292</v>
      </c>
      <c r="C214" s="19" t="s">
        <v>80</v>
      </c>
      <c r="D214" s="20" t="s">
        <v>293</v>
      </c>
      <c r="E214" s="14">
        <v>76500</v>
      </c>
      <c r="F214" s="14"/>
      <c r="G214" s="14">
        <f t="shared" si="39"/>
        <v>76500</v>
      </c>
    </row>
    <row r="215" spans="2:7" x14ac:dyDescent="0.25">
      <c r="B215" s="19" t="s">
        <v>294</v>
      </c>
      <c r="C215" s="19" t="s">
        <v>124</v>
      </c>
      <c r="D215" s="20" t="s">
        <v>295</v>
      </c>
      <c r="E215" s="14">
        <v>21000</v>
      </c>
      <c r="F215" s="14"/>
      <c r="G215" s="14">
        <f t="shared" si="39"/>
        <v>21000</v>
      </c>
    </row>
    <row r="216" spans="2:7" x14ac:dyDescent="0.25">
      <c r="B216" s="19" t="s">
        <v>296</v>
      </c>
      <c r="C216" s="19" t="s">
        <v>83</v>
      </c>
      <c r="D216" s="20" t="s">
        <v>297</v>
      </c>
      <c r="E216" s="14">
        <v>198000</v>
      </c>
      <c r="F216" s="14">
        <v>-10000</v>
      </c>
      <c r="G216" s="14">
        <f t="shared" si="39"/>
        <v>188000</v>
      </c>
    </row>
    <row r="217" spans="2:7" x14ac:dyDescent="0.25">
      <c r="B217" s="19" t="s">
        <v>298</v>
      </c>
      <c r="C217" s="19" t="s">
        <v>83</v>
      </c>
      <c r="D217" s="20" t="s">
        <v>299</v>
      </c>
      <c r="E217" s="14">
        <v>7500</v>
      </c>
      <c r="F217" s="14"/>
      <c r="G217" s="14">
        <f t="shared" si="39"/>
        <v>7500</v>
      </c>
    </row>
    <row r="218" spans="2:7" x14ac:dyDescent="0.25">
      <c r="B218" s="19" t="s">
        <v>300</v>
      </c>
      <c r="C218" s="19" t="s">
        <v>89</v>
      </c>
      <c r="D218" s="20" t="s">
        <v>301</v>
      </c>
      <c r="E218" s="14">
        <v>300000</v>
      </c>
      <c r="F218" s="14"/>
      <c r="G218" s="14">
        <f t="shared" si="39"/>
        <v>300000</v>
      </c>
    </row>
    <row r="219" spans="2:7" x14ac:dyDescent="0.25">
      <c r="B219" s="19" t="s">
        <v>302</v>
      </c>
      <c r="C219" s="19" t="s">
        <v>92</v>
      </c>
      <c r="D219" s="20" t="s">
        <v>303</v>
      </c>
      <c r="E219" s="14">
        <v>144000</v>
      </c>
      <c r="F219" s="14">
        <v>-1100</v>
      </c>
      <c r="G219" s="14">
        <f t="shared" si="39"/>
        <v>142900</v>
      </c>
    </row>
    <row r="220" spans="2:7" x14ac:dyDescent="0.25">
      <c r="B220" s="19" t="s">
        <v>304</v>
      </c>
      <c r="C220" s="19" t="s">
        <v>139</v>
      </c>
      <c r="D220" s="20" t="s">
        <v>305</v>
      </c>
      <c r="E220" s="14">
        <v>15000</v>
      </c>
      <c r="F220" s="14">
        <v>-2000</v>
      </c>
      <c r="G220" s="14">
        <f t="shared" si="39"/>
        <v>13000</v>
      </c>
    </row>
    <row r="221" spans="2:7" x14ac:dyDescent="0.25">
      <c r="B221" s="19" t="s">
        <v>306</v>
      </c>
      <c r="C221" s="19" t="s">
        <v>95</v>
      </c>
      <c r="D221" s="20" t="s">
        <v>307</v>
      </c>
      <c r="E221" s="14">
        <v>15000</v>
      </c>
      <c r="F221" s="14"/>
      <c r="G221" s="14">
        <f t="shared" si="39"/>
        <v>15000</v>
      </c>
    </row>
    <row r="222" spans="2:7" x14ac:dyDescent="0.25">
      <c r="B222" s="19" t="s">
        <v>308</v>
      </c>
      <c r="C222" s="19" t="s">
        <v>101</v>
      </c>
      <c r="D222" s="20" t="s">
        <v>309</v>
      </c>
      <c r="E222" s="14">
        <v>5550</v>
      </c>
      <c r="F222" s="14">
        <v>2000</v>
      </c>
      <c r="G222" s="14">
        <f t="shared" si="39"/>
        <v>7550</v>
      </c>
    </row>
    <row r="223" spans="2:7" x14ac:dyDescent="0.25">
      <c r="B223" s="15" t="s">
        <v>0</v>
      </c>
      <c r="C223" s="15" t="s">
        <v>1</v>
      </c>
      <c r="D223" s="16" t="s">
        <v>2</v>
      </c>
      <c r="E223" s="18">
        <f>SUM(E224:E231)</f>
        <v>60000</v>
      </c>
      <c r="F223" s="18">
        <f t="shared" ref="F223:G223" si="49">SUM(F224:F231)</f>
        <v>-9000</v>
      </c>
      <c r="G223" s="18">
        <f t="shared" si="49"/>
        <v>51000</v>
      </c>
    </row>
    <row r="224" spans="2:7" x14ac:dyDescent="0.25">
      <c r="B224" s="19" t="s">
        <v>442</v>
      </c>
      <c r="C224" s="19">
        <v>3213</v>
      </c>
      <c r="D224" s="20" t="s">
        <v>443</v>
      </c>
      <c r="E224" s="14">
        <v>0</v>
      </c>
      <c r="F224" s="14">
        <v>4000</v>
      </c>
      <c r="G224" s="14">
        <v>4000</v>
      </c>
    </row>
    <row r="225" spans="2:7" x14ac:dyDescent="0.25">
      <c r="B225" s="19" t="s">
        <v>310</v>
      </c>
      <c r="C225" s="19" t="s">
        <v>65</v>
      </c>
      <c r="D225" s="20" t="s">
        <v>283</v>
      </c>
      <c r="E225" s="14">
        <v>2000</v>
      </c>
      <c r="F225" s="14"/>
      <c r="G225" s="14">
        <f t="shared" si="39"/>
        <v>2000</v>
      </c>
    </row>
    <row r="226" spans="2:7" x14ac:dyDescent="0.25">
      <c r="B226" s="19" t="s">
        <v>311</v>
      </c>
      <c r="C226" s="19" t="s">
        <v>115</v>
      </c>
      <c r="D226" s="20" t="s">
        <v>289</v>
      </c>
      <c r="E226" s="14">
        <v>3000</v>
      </c>
      <c r="F226" s="14">
        <v>-2000</v>
      </c>
      <c r="G226" s="14">
        <f t="shared" si="39"/>
        <v>1000</v>
      </c>
    </row>
    <row r="227" spans="2:7" x14ac:dyDescent="0.25">
      <c r="B227" s="19" t="s">
        <v>312</v>
      </c>
      <c r="C227" s="19" t="s">
        <v>80</v>
      </c>
      <c r="D227" s="20" t="s">
        <v>293</v>
      </c>
      <c r="E227" s="14">
        <v>7000</v>
      </c>
      <c r="F227" s="14">
        <v>-2000</v>
      </c>
      <c r="G227" s="14">
        <f t="shared" si="39"/>
        <v>5000</v>
      </c>
    </row>
    <row r="228" spans="2:7" x14ac:dyDescent="0.25">
      <c r="B228" s="19" t="s">
        <v>313</v>
      </c>
      <c r="C228" s="19" t="s">
        <v>83</v>
      </c>
      <c r="D228" s="20" t="s">
        <v>297</v>
      </c>
      <c r="E228" s="14">
        <v>13000</v>
      </c>
      <c r="F228" s="14">
        <v>-3000</v>
      </c>
      <c r="G228" s="14">
        <f t="shared" si="39"/>
        <v>10000</v>
      </c>
    </row>
    <row r="229" spans="2:7" x14ac:dyDescent="0.25">
      <c r="B229" s="19" t="s">
        <v>314</v>
      </c>
      <c r="C229" s="19" t="s">
        <v>89</v>
      </c>
      <c r="D229" s="20" t="s">
        <v>301</v>
      </c>
      <c r="E229" s="14">
        <v>10000</v>
      </c>
      <c r="F229" s="14">
        <v>-2000</v>
      </c>
      <c r="G229" s="14">
        <f t="shared" si="39"/>
        <v>8000</v>
      </c>
    </row>
    <row r="230" spans="2:7" x14ac:dyDescent="0.25">
      <c r="B230" s="19" t="s">
        <v>315</v>
      </c>
      <c r="C230" s="19" t="s">
        <v>92</v>
      </c>
      <c r="D230" s="20" t="s">
        <v>303</v>
      </c>
      <c r="E230" s="14">
        <v>5000</v>
      </c>
      <c r="F230" s="14">
        <v>-4000</v>
      </c>
      <c r="G230" s="14">
        <f t="shared" si="39"/>
        <v>1000</v>
      </c>
    </row>
    <row r="231" spans="2:7" x14ac:dyDescent="0.25">
      <c r="B231" s="19" t="s">
        <v>316</v>
      </c>
      <c r="C231" s="19" t="s">
        <v>95</v>
      </c>
      <c r="D231" s="20" t="s">
        <v>307</v>
      </c>
      <c r="E231" s="14">
        <v>20000</v>
      </c>
      <c r="F231" s="14"/>
      <c r="G231" s="14">
        <f t="shared" si="39"/>
        <v>20000</v>
      </c>
    </row>
    <row r="232" spans="2:7" x14ac:dyDescent="0.25">
      <c r="B232" s="15" t="s">
        <v>0</v>
      </c>
      <c r="C232" s="15" t="s">
        <v>18</v>
      </c>
      <c r="D232" s="16" t="s">
        <v>19</v>
      </c>
      <c r="E232" s="18">
        <f>SUM(E233:E245)</f>
        <v>60000</v>
      </c>
      <c r="F232" s="18">
        <f t="shared" ref="F232:G232" si="50">SUM(F233:F245)</f>
        <v>35750</v>
      </c>
      <c r="G232" s="18">
        <f t="shared" si="50"/>
        <v>95750</v>
      </c>
    </row>
    <row r="233" spans="2:7" x14ac:dyDescent="0.25">
      <c r="B233" s="19" t="s">
        <v>317</v>
      </c>
      <c r="C233" s="19" t="s">
        <v>47</v>
      </c>
      <c r="D233" s="20" t="s">
        <v>318</v>
      </c>
      <c r="E233" s="14">
        <v>0</v>
      </c>
      <c r="F233" s="14"/>
      <c r="G233" s="14">
        <f t="shared" ref="G233:G301" si="51">+E233+F233</f>
        <v>0</v>
      </c>
    </row>
    <row r="234" spans="2:7" x14ac:dyDescent="0.25">
      <c r="B234" s="19" t="s">
        <v>319</v>
      </c>
      <c r="C234" s="19" t="s">
        <v>56</v>
      </c>
      <c r="D234" s="20" t="s">
        <v>320</v>
      </c>
      <c r="E234" s="14">
        <v>0</v>
      </c>
      <c r="F234" s="14"/>
      <c r="G234" s="14">
        <f t="shared" si="51"/>
        <v>0</v>
      </c>
    </row>
    <row r="235" spans="2:7" x14ac:dyDescent="0.25">
      <c r="B235" s="19" t="s">
        <v>321</v>
      </c>
      <c r="C235" s="19" t="s">
        <v>59</v>
      </c>
      <c r="D235" s="20" t="s">
        <v>322</v>
      </c>
      <c r="E235" s="14">
        <v>0</v>
      </c>
      <c r="F235" s="14"/>
      <c r="G235" s="14">
        <f t="shared" si="51"/>
        <v>0</v>
      </c>
    </row>
    <row r="236" spans="2:7" x14ac:dyDescent="0.25">
      <c r="B236" s="19" t="s">
        <v>444</v>
      </c>
      <c r="C236" s="19">
        <v>3211</v>
      </c>
      <c r="D236" s="20" t="s">
        <v>445</v>
      </c>
      <c r="E236" s="14">
        <v>0</v>
      </c>
      <c r="F236" s="14">
        <v>10000</v>
      </c>
      <c r="G236" s="14">
        <f t="shared" si="51"/>
        <v>10000</v>
      </c>
    </row>
    <row r="237" spans="2:7" x14ac:dyDescent="0.25">
      <c r="B237" s="19" t="s">
        <v>323</v>
      </c>
      <c r="C237" s="19" t="s">
        <v>62</v>
      </c>
      <c r="D237" s="20" t="s">
        <v>324</v>
      </c>
      <c r="E237" s="14">
        <v>0</v>
      </c>
      <c r="F237" s="14"/>
      <c r="G237" s="14">
        <f t="shared" si="51"/>
        <v>0</v>
      </c>
    </row>
    <row r="238" spans="2:7" x14ac:dyDescent="0.25">
      <c r="B238" s="19" t="s">
        <v>325</v>
      </c>
      <c r="C238" s="19" t="s">
        <v>65</v>
      </c>
      <c r="D238" s="20" t="s">
        <v>283</v>
      </c>
      <c r="E238" s="14">
        <v>0</v>
      </c>
      <c r="F238" s="14">
        <v>6900</v>
      </c>
      <c r="G238" s="14">
        <f t="shared" si="51"/>
        <v>6900</v>
      </c>
    </row>
    <row r="239" spans="2:7" x14ac:dyDescent="0.25">
      <c r="B239" s="19" t="s">
        <v>326</v>
      </c>
      <c r="C239" s="19" t="s">
        <v>115</v>
      </c>
      <c r="D239" s="20" t="s">
        <v>289</v>
      </c>
      <c r="E239" s="14">
        <v>0</v>
      </c>
      <c r="F239" s="14"/>
      <c r="G239" s="14">
        <f t="shared" si="51"/>
        <v>0</v>
      </c>
    </row>
    <row r="240" spans="2:7" x14ac:dyDescent="0.25">
      <c r="B240" s="19" t="s">
        <v>327</v>
      </c>
      <c r="C240" s="19" t="s">
        <v>80</v>
      </c>
      <c r="D240" s="20" t="s">
        <v>293</v>
      </c>
      <c r="E240" s="14">
        <v>10000</v>
      </c>
      <c r="F240" s="14">
        <v>4700</v>
      </c>
      <c r="G240" s="14">
        <f t="shared" si="51"/>
        <v>14700</v>
      </c>
    </row>
    <row r="241" spans="2:7" x14ac:dyDescent="0.25">
      <c r="B241" s="19" t="s">
        <v>328</v>
      </c>
      <c r="C241" s="19" t="s">
        <v>83</v>
      </c>
      <c r="D241" s="20" t="s">
        <v>297</v>
      </c>
      <c r="E241" s="14">
        <v>20000</v>
      </c>
      <c r="F241" s="14"/>
      <c r="G241" s="14">
        <f t="shared" si="51"/>
        <v>20000</v>
      </c>
    </row>
    <row r="242" spans="2:7" x14ac:dyDescent="0.25">
      <c r="B242" s="19" t="s">
        <v>329</v>
      </c>
      <c r="C242" s="19" t="s">
        <v>89</v>
      </c>
      <c r="D242" s="20" t="s">
        <v>301</v>
      </c>
      <c r="E242" s="14">
        <v>20000</v>
      </c>
      <c r="F242" s="14">
        <v>2000</v>
      </c>
      <c r="G242" s="14">
        <f t="shared" si="51"/>
        <v>22000</v>
      </c>
    </row>
    <row r="243" spans="2:7" x14ac:dyDescent="0.25">
      <c r="B243" s="19" t="s">
        <v>330</v>
      </c>
      <c r="C243" s="19" t="s">
        <v>92</v>
      </c>
      <c r="D243" s="20" t="s">
        <v>303</v>
      </c>
      <c r="E243" s="14">
        <v>10000</v>
      </c>
      <c r="F243" s="14"/>
      <c r="G243" s="14">
        <f t="shared" si="51"/>
        <v>10000</v>
      </c>
    </row>
    <row r="244" spans="2:7" x14ac:dyDescent="0.25">
      <c r="B244" s="19" t="s">
        <v>331</v>
      </c>
      <c r="C244" s="19" t="s">
        <v>262</v>
      </c>
      <c r="D244" s="20" t="s">
        <v>332</v>
      </c>
      <c r="E244" s="14">
        <v>0</v>
      </c>
      <c r="F244" s="14"/>
      <c r="G244" s="14">
        <f t="shared" si="51"/>
        <v>0</v>
      </c>
    </row>
    <row r="245" spans="2:7" x14ac:dyDescent="0.25">
      <c r="B245" s="19" t="s">
        <v>446</v>
      </c>
      <c r="C245" s="19">
        <v>3293</v>
      </c>
      <c r="D245" s="20" t="s">
        <v>307</v>
      </c>
      <c r="E245" s="14">
        <v>0</v>
      </c>
      <c r="F245" s="14">
        <v>12150</v>
      </c>
      <c r="G245" s="14">
        <f t="shared" si="51"/>
        <v>12150</v>
      </c>
    </row>
    <row r="246" spans="2:7" x14ac:dyDescent="0.25">
      <c r="B246" s="15" t="s">
        <v>0</v>
      </c>
      <c r="C246" s="15" t="s">
        <v>36</v>
      </c>
      <c r="D246" s="16" t="s">
        <v>37</v>
      </c>
      <c r="E246" s="18">
        <f>SUM(E247:E251)</f>
        <v>14000</v>
      </c>
      <c r="F246" s="18">
        <f t="shared" ref="F246:G246" si="52">SUM(F247:F251)</f>
        <v>0</v>
      </c>
      <c r="G246" s="18">
        <f t="shared" si="52"/>
        <v>14000</v>
      </c>
    </row>
    <row r="247" spans="2:7" x14ac:dyDescent="0.25">
      <c r="B247" s="19" t="s">
        <v>333</v>
      </c>
      <c r="C247" s="19" t="s">
        <v>65</v>
      </c>
      <c r="D247" s="20" t="s">
        <v>283</v>
      </c>
      <c r="E247" s="14">
        <v>0</v>
      </c>
      <c r="F247" s="14"/>
      <c r="G247" s="14">
        <f t="shared" si="51"/>
        <v>0</v>
      </c>
    </row>
    <row r="248" spans="2:7" x14ac:dyDescent="0.25">
      <c r="B248" s="19" t="s">
        <v>334</v>
      </c>
      <c r="C248" s="19" t="s">
        <v>83</v>
      </c>
      <c r="D248" s="20" t="s">
        <v>297</v>
      </c>
      <c r="E248" s="14">
        <v>5400</v>
      </c>
      <c r="F248" s="14"/>
      <c r="G248" s="14">
        <f t="shared" si="51"/>
        <v>5400</v>
      </c>
    </row>
    <row r="249" spans="2:7" x14ac:dyDescent="0.25">
      <c r="B249" s="19" t="s">
        <v>335</v>
      </c>
      <c r="C249" s="19" t="s">
        <v>89</v>
      </c>
      <c r="D249" s="20" t="s">
        <v>301</v>
      </c>
      <c r="E249" s="14">
        <v>6000</v>
      </c>
      <c r="F249" s="14"/>
      <c r="G249" s="14">
        <f t="shared" si="51"/>
        <v>6000</v>
      </c>
    </row>
    <row r="250" spans="2:7" x14ac:dyDescent="0.25">
      <c r="B250" s="19" t="s">
        <v>336</v>
      </c>
      <c r="C250" s="19" t="s">
        <v>92</v>
      </c>
      <c r="D250" s="20" t="s">
        <v>303</v>
      </c>
      <c r="E250" s="14">
        <v>2000</v>
      </c>
      <c r="F250" s="14"/>
      <c r="G250" s="14">
        <f t="shared" si="51"/>
        <v>2000</v>
      </c>
    </row>
    <row r="251" spans="2:7" x14ac:dyDescent="0.25">
      <c r="B251" s="19" t="s">
        <v>337</v>
      </c>
      <c r="C251" s="19" t="s">
        <v>95</v>
      </c>
      <c r="D251" s="20" t="s">
        <v>307</v>
      </c>
      <c r="E251" s="14">
        <v>600</v>
      </c>
      <c r="F251" s="14"/>
      <c r="G251" s="14">
        <f t="shared" si="51"/>
        <v>600</v>
      </c>
    </row>
    <row r="252" spans="2:7" x14ac:dyDescent="0.25">
      <c r="B252" s="26" t="s">
        <v>41</v>
      </c>
      <c r="C252" s="26" t="s">
        <v>338</v>
      </c>
      <c r="D252" s="27" t="s">
        <v>339</v>
      </c>
      <c r="E252" s="28">
        <f>+E253+E256+E268+E272</f>
        <v>205977</v>
      </c>
      <c r="F252" s="28">
        <f t="shared" ref="F252:G252" si="53">+F253+F256+F268+F272</f>
        <v>79511</v>
      </c>
      <c r="G252" s="28">
        <f t="shared" si="53"/>
        <v>285488</v>
      </c>
    </row>
    <row r="253" spans="2:7" x14ac:dyDescent="0.25">
      <c r="B253" s="15" t="s">
        <v>0</v>
      </c>
      <c r="C253" s="15" t="s">
        <v>44</v>
      </c>
      <c r="D253" s="16" t="s">
        <v>45</v>
      </c>
      <c r="E253" s="18">
        <f>SUM(E254:E255)</f>
        <v>46000</v>
      </c>
      <c r="F253" s="18">
        <f t="shared" ref="F253:G253" si="54">SUM(F254:F255)</f>
        <v>0</v>
      </c>
      <c r="G253" s="18">
        <f t="shared" si="54"/>
        <v>46000</v>
      </c>
    </row>
    <row r="254" spans="2:7" x14ac:dyDescent="0.25">
      <c r="B254" s="19" t="s">
        <v>340</v>
      </c>
      <c r="C254" s="19" t="s">
        <v>115</v>
      </c>
      <c r="D254" s="20" t="s">
        <v>116</v>
      </c>
      <c r="E254" s="14">
        <v>1000</v>
      </c>
      <c r="F254" s="14"/>
      <c r="G254" s="14">
        <f t="shared" si="51"/>
        <v>1000</v>
      </c>
    </row>
    <row r="255" spans="2:7" x14ac:dyDescent="0.25">
      <c r="B255" s="19" t="s">
        <v>341</v>
      </c>
      <c r="C255" s="19" t="s">
        <v>83</v>
      </c>
      <c r="D255" s="20" t="s">
        <v>84</v>
      </c>
      <c r="E255" s="14">
        <v>45000</v>
      </c>
      <c r="F255" s="14"/>
      <c r="G255" s="14">
        <f t="shared" si="51"/>
        <v>45000</v>
      </c>
    </row>
    <row r="256" spans="2:7" x14ac:dyDescent="0.25">
      <c r="B256" s="15" t="s">
        <v>0</v>
      </c>
      <c r="C256" s="15" t="s">
        <v>1</v>
      </c>
      <c r="D256" s="16" t="s">
        <v>2</v>
      </c>
      <c r="E256" s="18">
        <f>SUM(E257:E267)</f>
        <v>75200</v>
      </c>
      <c r="F256" s="18">
        <f t="shared" ref="F256:G256" si="55">SUM(F257:F267)</f>
        <v>114000</v>
      </c>
      <c r="G256" s="18">
        <f t="shared" si="55"/>
        <v>189200</v>
      </c>
    </row>
    <row r="257" spans="2:7" x14ac:dyDescent="0.25">
      <c r="B257" s="19" t="s">
        <v>342</v>
      </c>
      <c r="C257" s="19" t="s">
        <v>104</v>
      </c>
      <c r="D257" s="20" t="s">
        <v>105</v>
      </c>
      <c r="E257" s="14">
        <v>3500</v>
      </c>
      <c r="F257" s="14"/>
      <c r="G257" s="14">
        <f t="shared" si="51"/>
        <v>3500</v>
      </c>
    </row>
    <row r="258" spans="2:7" x14ac:dyDescent="0.25">
      <c r="B258" s="19" t="s">
        <v>343</v>
      </c>
      <c r="C258" s="19" t="s">
        <v>107</v>
      </c>
      <c r="D258" s="20" t="s">
        <v>108</v>
      </c>
      <c r="E258" s="14">
        <v>1000</v>
      </c>
      <c r="F258" s="14"/>
      <c r="G258" s="14">
        <f t="shared" si="51"/>
        <v>1000</v>
      </c>
    </row>
    <row r="259" spans="2:7" x14ac:dyDescent="0.25">
      <c r="B259" s="19" t="s">
        <v>344</v>
      </c>
      <c r="C259" s="19" t="s">
        <v>65</v>
      </c>
      <c r="D259" s="20" t="s">
        <v>66</v>
      </c>
      <c r="E259" s="14">
        <v>4000</v>
      </c>
      <c r="F259" s="14"/>
      <c r="G259" s="14">
        <f t="shared" si="51"/>
        <v>4000</v>
      </c>
    </row>
    <row r="260" spans="2:7" x14ac:dyDescent="0.25">
      <c r="B260" s="19" t="s">
        <v>345</v>
      </c>
      <c r="C260" s="19" t="s">
        <v>115</v>
      </c>
      <c r="D260" s="20" t="s">
        <v>116</v>
      </c>
      <c r="E260" s="14">
        <v>3500</v>
      </c>
      <c r="F260" s="14"/>
      <c r="G260" s="14">
        <f t="shared" si="51"/>
        <v>3500</v>
      </c>
    </row>
    <row r="261" spans="2:7" x14ac:dyDescent="0.25">
      <c r="B261" s="19" t="s">
        <v>346</v>
      </c>
      <c r="C261" s="19" t="s">
        <v>80</v>
      </c>
      <c r="D261" s="20" t="s">
        <v>81</v>
      </c>
      <c r="E261" s="14">
        <v>7000</v>
      </c>
      <c r="F261" s="14"/>
      <c r="G261" s="14">
        <f t="shared" si="51"/>
        <v>7000</v>
      </c>
    </row>
    <row r="262" spans="2:7" x14ac:dyDescent="0.25">
      <c r="B262" s="19" t="s">
        <v>347</v>
      </c>
      <c r="C262" s="19" t="s">
        <v>83</v>
      </c>
      <c r="D262" s="20" t="s">
        <v>84</v>
      </c>
      <c r="E262" s="14">
        <v>40000</v>
      </c>
      <c r="F262" s="14">
        <v>24000</v>
      </c>
      <c r="G262" s="14">
        <f t="shared" si="51"/>
        <v>64000</v>
      </c>
    </row>
    <row r="263" spans="2:7" x14ac:dyDescent="0.25">
      <c r="B263" s="19" t="s">
        <v>447</v>
      </c>
      <c r="C263" s="19">
        <v>3235</v>
      </c>
      <c r="D263" s="20" t="s">
        <v>84</v>
      </c>
      <c r="E263" s="14">
        <v>0</v>
      </c>
      <c r="F263" s="14">
        <v>75000</v>
      </c>
      <c r="G263" s="14">
        <f t="shared" si="51"/>
        <v>75000</v>
      </c>
    </row>
    <row r="264" spans="2:7" x14ac:dyDescent="0.25">
      <c r="B264" s="19" t="s">
        <v>348</v>
      </c>
      <c r="C264" s="19" t="s">
        <v>89</v>
      </c>
      <c r="D264" s="20" t="s">
        <v>90</v>
      </c>
      <c r="E264" s="14">
        <v>6000</v>
      </c>
      <c r="F264" s="14">
        <v>15000</v>
      </c>
      <c r="G264" s="14">
        <f t="shared" si="51"/>
        <v>21000</v>
      </c>
    </row>
    <row r="265" spans="2:7" x14ac:dyDescent="0.25">
      <c r="B265" s="19" t="s">
        <v>349</v>
      </c>
      <c r="C265" s="19" t="s">
        <v>92</v>
      </c>
      <c r="D265" s="20" t="s">
        <v>134</v>
      </c>
      <c r="E265" s="14">
        <v>3000</v>
      </c>
      <c r="F265" s="14"/>
      <c r="G265" s="14">
        <f t="shared" si="51"/>
        <v>3000</v>
      </c>
    </row>
    <row r="266" spans="2:7" x14ac:dyDescent="0.25">
      <c r="B266" s="19" t="s">
        <v>350</v>
      </c>
      <c r="C266" s="19" t="s">
        <v>95</v>
      </c>
      <c r="D266" s="20" t="s">
        <v>96</v>
      </c>
      <c r="E266" s="14">
        <v>6000</v>
      </c>
      <c r="F266" s="14"/>
      <c r="G266" s="14">
        <f t="shared" si="51"/>
        <v>6000</v>
      </c>
    </row>
    <row r="267" spans="2:7" x14ac:dyDescent="0.25">
      <c r="B267" s="19" t="s">
        <v>351</v>
      </c>
      <c r="C267" s="19" t="s">
        <v>143</v>
      </c>
      <c r="D267" s="20" t="s">
        <v>144</v>
      </c>
      <c r="E267" s="14">
        <v>1200</v>
      </c>
      <c r="F267" s="14"/>
      <c r="G267" s="14">
        <f t="shared" si="51"/>
        <v>1200</v>
      </c>
    </row>
    <row r="268" spans="2:7" x14ac:dyDescent="0.25">
      <c r="B268" s="15" t="s">
        <v>0</v>
      </c>
      <c r="C268" s="15" t="s">
        <v>18</v>
      </c>
      <c r="D268" s="16" t="s">
        <v>19</v>
      </c>
      <c r="E268" s="18">
        <f>SUM(E269:E271)</f>
        <v>2500</v>
      </c>
      <c r="F268" s="18">
        <f t="shared" ref="F268:G268" si="56">SUM(F269:F271)</f>
        <v>0</v>
      </c>
      <c r="G268" s="18">
        <f t="shared" si="56"/>
        <v>2500</v>
      </c>
    </row>
    <row r="269" spans="2:7" x14ac:dyDescent="0.25">
      <c r="B269" s="19" t="s">
        <v>448</v>
      </c>
      <c r="C269" s="19">
        <v>3211</v>
      </c>
      <c r="D269" s="20" t="s">
        <v>105</v>
      </c>
      <c r="E269" s="14">
        <v>0</v>
      </c>
      <c r="F269" s="14"/>
      <c r="G269" s="14">
        <v>0</v>
      </c>
    </row>
    <row r="270" spans="2:7" x14ac:dyDescent="0.25">
      <c r="B270" s="19" t="s">
        <v>352</v>
      </c>
      <c r="C270" s="19" t="s">
        <v>80</v>
      </c>
      <c r="D270" s="20" t="s">
        <v>81</v>
      </c>
      <c r="E270" s="14">
        <v>2000</v>
      </c>
      <c r="F270" s="14"/>
      <c r="G270" s="14">
        <f t="shared" si="51"/>
        <v>2000</v>
      </c>
    </row>
    <row r="271" spans="2:7" x14ac:dyDescent="0.25">
      <c r="B271" s="19" t="s">
        <v>353</v>
      </c>
      <c r="C271" s="19" t="s">
        <v>83</v>
      </c>
      <c r="D271" s="20" t="s">
        <v>84</v>
      </c>
      <c r="E271" s="14">
        <v>500</v>
      </c>
      <c r="F271" s="14"/>
      <c r="G271" s="14">
        <f t="shared" si="51"/>
        <v>500</v>
      </c>
    </row>
    <row r="272" spans="2:7" x14ac:dyDescent="0.25">
      <c r="B272" s="15" t="s">
        <v>0</v>
      </c>
      <c r="C272" s="15" t="s">
        <v>36</v>
      </c>
      <c r="D272" s="16" t="s">
        <v>37</v>
      </c>
      <c r="E272" s="18">
        <f>SUM(E273:E279)</f>
        <v>82277</v>
      </c>
      <c r="F272" s="18">
        <f t="shared" ref="F272:G272" si="57">SUM(F273:F279)</f>
        <v>-34489</v>
      </c>
      <c r="G272" s="18">
        <f t="shared" si="57"/>
        <v>47788</v>
      </c>
    </row>
    <row r="273" spans="2:7" x14ac:dyDescent="0.25">
      <c r="B273" s="19" t="s">
        <v>354</v>
      </c>
      <c r="C273" s="19" t="s">
        <v>107</v>
      </c>
      <c r="D273" s="20" t="s">
        <v>108</v>
      </c>
      <c r="E273" s="14">
        <v>7000</v>
      </c>
      <c r="F273" s="14">
        <v>-7000</v>
      </c>
      <c r="G273" s="14">
        <f t="shared" si="51"/>
        <v>0</v>
      </c>
    </row>
    <row r="274" spans="2:7" x14ac:dyDescent="0.25">
      <c r="B274" s="19" t="s">
        <v>355</v>
      </c>
      <c r="C274" s="19" t="s">
        <v>65</v>
      </c>
      <c r="D274" s="20" t="s">
        <v>66</v>
      </c>
      <c r="E274" s="14">
        <v>2000</v>
      </c>
      <c r="F274" s="14"/>
      <c r="G274" s="14">
        <f t="shared" si="51"/>
        <v>2000</v>
      </c>
    </row>
    <row r="275" spans="2:7" x14ac:dyDescent="0.25">
      <c r="B275" s="19" t="s">
        <v>356</v>
      </c>
      <c r="C275" s="19" t="s">
        <v>65</v>
      </c>
      <c r="D275" s="20" t="s">
        <v>357</v>
      </c>
      <c r="E275" s="14">
        <v>2927</v>
      </c>
      <c r="F275" s="14">
        <v>-489</v>
      </c>
      <c r="G275" s="14">
        <f t="shared" si="51"/>
        <v>2438</v>
      </c>
    </row>
    <row r="276" spans="2:7" x14ac:dyDescent="0.25">
      <c r="B276" s="19" t="s">
        <v>358</v>
      </c>
      <c r="C276" s="19" t="s">
        <v>80</v>
      </c>
      <c r="D276" s="20" t="s">
        <v>81</v>
      </c>
      <c r="E276" s="14">
        <v>15000</v>
      </c>
      <c r="F276" s="14">
        <v>-10000</v>
      </c>
      <c r="G276" s="14">
        <f t="shared" si="51"/>
        <v>5000</v>
      </c>
    </row>
    <row r="277" spans="2:7" x14ac:dyDescent="0.25">
      <c r="B277" s="19" t="s">
        <v>359</v>
      </c>
      <c r="C277" s="19" t="s">
        <v>80</v>
      </c>
      <c r="D277" s="20" t="s">
        <v>122</v>
      </c>
      <c r="E277" s="14">
        <v>5000</v>
      </c>
      <c r="F277" s="14">
        <v>-2000</v>
      </c>
      <c r="G277" s="14">
        <f t="shared" si="51"/>
        <v>3000</v>
      </c>
    </row>
    <row r="278" spans="2:7" x14ac:dyDescent="0.25">
      <c r="B278" s="19" t="s">
        <v>360</v>
      </c>
      <c r="C278" s="19" t="s">
        <v>83</v>
      </c>
      <c r="D278" s="20" t="s">
        <v>84</v>
      </c>
      <c r="E278" s="14">
        <v>43350</v>
      </c>
      <c r="F278" s="14">
        <v>-15000</v>
      </c>
      <c r="G278" s="14">
        <f t="shared" si="51"/>
        <v>28350</v>
      </c>
    </row>
    <row r="279" spans="2:7" x14ac:dyDescent="0.25">
      <c r="B279" s="19" t="s">
        <v>361</v>
      </c>
      <c r="C279" s="19" t="s">
        <v>89</v>
      </c>
      <c r="D279" s="20" t="s">
        <v>90</v>
      </c>
      <c r="E279" s="14">
        <v>7000</v>
      </c>
      <c r="F279" s="14"/>
      <c r="G279" s="14">
        <f t="shared" si="51"/>
        <v>7000</v>
      </c>
    </row>
    <row r="280" spans="2:7" x14ac:dyDescent="0.25">
      <c r="B280" s="26" t="s">
        <v>41</v>
      </c>
      <c r="C280" s="26" t="s">
        <v>362</v>
      </c>
      <c r="D280" s="27" t="s">
        <v>363</v>
      </c>
      <c r="E280" s="28">
        <f>+E281+E291+E293</f>
        <v>334000</v>
      </c>
      <c r="F280" s="28">
        <f>+F281+F291+F293</f>
        <v>5000</v>
      </c>
      <c r="G280" s="28">
        <f>+G281+G291+G293</f>
        <v>339000</v>
      </c>
    </row>
    <row r="281" spans="2:7" x14ac:dyDescent="0.25">
      <c r="B281" s="15" t="s">
        <v>0</v>
      </c>
      <c r="C281" s="15" t="s">
        <v>1</v>
      </c>
      <c r="D281" s="16" t="s">
        <v>2</v>
      </c>
      <c r="E281" s="18">
        <f>SUM(E282:E290)</f>
        <v>319000</v>
      </c>
      <c r="F281" s="18">
        <f t="shared" ref="F281" si="58">SUM(F282:F290)</f>
        <v>0</v>
      </c>
      <c r="G281" s="18">
        <f>SUM(G282:G290)</f>
        <v>319000</v>
      </c>
    </row>
    <row r="282" spans="2:7" x14ac:dyDescent="0.25">
      <c r="B282" s="19" t="s">
        <v>364</v>
      </c>
      <c r="C282" s="19" t="s">
        <v>104</v>
      </c>
      <c r="D282" s="20" t="s">
        <v>105</v>
      </c>
      <c r="E282" s="14">
        <v>1500</v>
      </c>
      <c r="F282" s="14"/>
      <c r="G282" s="14">
        <f t="shared" si="51"/>
        <v>1500</v>
      </c>
    </row>
    <row r="283" spans="2:7" x14ac:dyDescent="0.25">
      <c r="B283" s="19" t="s">
        <v>365</v>
      </c>
      <c r="C283" s="19" t="s">
        <v>107</v>
      </c>
      <c r="D283" s="20" t="s">
        <v>108</v>
      </c>
      <c r="E283" s="14">
        <v>5000</v>
      </c>
      <c r="F283" s="14"/>
      <c r="G283" s="14">
        <f t="shared" si="51"/>
        <v>5000</v>
      </c>
    </row>
    <row r="284" spans="2:7" x14ac:dyDescent="0.25">
      <c r="B284" s="19" t="s">
        <v>366</v>
      </c>
      <c r="C284" s="19" t="s">
        <v>65</v>
      </c>
      <c r="D284" s="20" t="s">
        <v>66</v>
      </c>
      <c r="E284" s="14">
        <v>15000</v>
      </c>
      <c r="F284" s="14"/>
      <c r="G284" s="14">
        <f t="shared" si="51"/>
        <v>15000</v>
      </c>
    </row>
    <row r="285" spans="2:7" x14ac:dyDescent="0.25">
      <c r="B285" s="19" t="s">
        <v>367</v>
      </c>
      <c r="C285" s="19" t="s">
        <v>115</v>
      </c>
      <c r="D285" s="20" t="s">
        <v>116</v>
      </c>
      <c r="E285" s="14">
        <v>9000</v>
      </c>
      <c r="F285" s="14"/>
      <c r="G285" s="14">
        <f t="shared" si="51"/>
        <v>9000</v>
      </c>
    </row>
    <row r="286" spans="2:7" x14ac:dyDescent="0.25">
      <c r="B286" s="19" t="s">
        <v>368</v>
      </c>
      <c r="C286" s="19" t="s">
        <v>80</v>
      </c>
      <c r="D286" s="20" t="s">
        <v>81</v>
      </c>
      <c r="E286" s="14">
        <v>27000</v>
      </c>
      <c r="F286" s="14"/>
      <c r="G286" s="14">
        <f t="shared" si="51"/>
        <v>27000</v>
      </c>
    </row>
    <row r="287" spans="2:7" x14ac:dyDescent="0.25">
      <c r="B287" s="19" t="s">
        <v>369</v>
      </c>
      <c r="C287" s="19" t="s">
        <v>89</v>
      </c>
      <c r="D287" s="20" t="s">
        <v>90</v>
      </c>
      <c r="E287" s="14">
        <v>240000</v>
      </c>
      <c r="F287" s="14"/>
      <c r="G287" s="14">
        <f t="shared" si="51"/>
        <v>240000</v>
      </c>
    </row>
    <row r="288" spans="2:7" x14ac:dyDescent="0.25">
      <c r="B288" s="19" t="s">
        <v>370</v>
      </c>
      <c r="C288" s="19" t="s">
        <v>92</v>
      </c>
      <c r="D288" s="20" t="s">
        <v>134</v>
      </c>
      <c r="E288" s="14">
        <v>10000</v>
      </c>
      <c r="F288" s="14"/>
      <c r="G288" s="14">
        <f t="shared" si="51"/>
        <v>10000</v>
      </c>
    </row>
    <row r="289" spans="2:7" x14ac:dyDescent="0.25">
      <c r="B289" s="19" t="s">
        <v>371</v>
      </c>
      <c r="C289" s="19" t="s">
        <v>95</v>
      </c>
      <c r="D289" s="20" t="s">
        <v>96</v>
      </c>
      <c r="E289" s="14">
        <v>3500</v>
      </c>
      <c r="F289" s="14"/>
      <c r="G289" s="14">
        <f t="shared" si="51"/>
        <v>3500</v>
      </c>
    </row>
    <row r="290" spans="2:7" x14ac:dyDescent="0.25">
      <c r="B290" s="19" t="s">
        <v>372</v>
      </c>
      <c r="C290" s="19" t="s">
        <v>101</v>
      </c>
      <c r="D290" s="20" t="s">
        <v>146</v>
      </c>
      <c r="E290" s="14">
        <v>8000</v>
      </c>
      <c r="F290" s="14"/>
      <c r="G290" s="14">
        <f t="shared" si="51"/>
        <v>8000</v>
      </c>
    </row>
    <row r="291" spans="2:7" x14ac:dyDescent="0.25">
      <c r="B291" s="15" t="s">
        <v>0</v>
      </c>
      <c r="C291" s="15" t="s">
        <v>18</v>
      </c>
      <c r="D291" s="16" t="s">
        <v>19</v>
      </c>
      <c r="E291" s="18">
        <v>0</v>
      </c>
      <c r="F291" s="18">
        <f>SUM(F292)</f>
        <v>20000</v>
      </c>
      <c r="G291" s="18">
        <f>SUM(G292)</f>
        <v>20000</v>
      </c>
    </row>
    <row r="292" spans="2:7" x14ac:dyDescent="0.25">
      <c r="B292" s="19" t="s">
        <v>449</v>
      </c>
      <c r="C292" s="19">
        <v>3237</v>
      </c>
      <c r="D292" s="20" t="s">
        <v>90</v>
      </c>
      <c r="E292" s="14">
        <v>0</v>
      </c>
      <c r="F292" s="14">
        <v>20000</v>
      </c>
      <c r="G292" s="14">
        <v>20000</v>
      </c>
    </row>
    <row r="293" spans="2:7" x14ac:dyDescent="0.25">
      <c r="B293" s="15" t="s">
        <v>0</v>
      </c>
      <c r="C293" s="15" t="s">
        <v>36</v>
      </c>
      <c r="D293" s="16" t="s">
        <v>37</v>
      </c>
      <c r="E293" s="18">
        <f>SUM(E294:E296)</f>
        <v>15000</v>
      </c>
      <c r="F293" s="18">
        <f t="shared" ref="F293:G293" si="59">SUM(F294:F296)</f>
        <v>-15000</v>
      </c>
      <c r="G293" s="18">
        <f t="shared" si="59"/>
        <v>0</v>
      </c>
    </row>
    <row r="294" spans="2:7" x14ac:dyDescent="0.25">
      <c r="B294" s="19" t="s">
        <v>373</v>
      </c>
      <c r="C294" s="19" t="s">
        <v>65</v>
      </c>
      <c r="D294" s="20" t="s">
        <v>66</v>
      </c>
      <c r="E294" s="14">
        <v>1000</v>
      </c>
      <c r="F294" s="14">
        <v>-1000</v>
      </c>
      <c r="G294" s="14">
        <f t="shared" si="51"/>
        <v>0</v>
      </c>
    </row>
    <row r="295" spans="2:7" x14ac:dyDescent="0.25">
      <c r="B295" s="19" t="s">
        <v>374</v>
      </c>
      <c r="C295" s="19" t="s">
        <v>80</v>
      </c>
      <c r="D295" s="20" t="s">
        <v>81</v>
      </c>
      <c r="E295" s="14">
        <v>12400</v>
      </c>
      <c r="F295" s="14">
        <v>-12400</v>
      </c>
      <c r="G295" s="14">
        <f t="shared" si="51"/>
        <v>0</v>
      </c>
    </row>
    <row r="296" spans="2:7" x14ac:dyDescent="0.25">
      <c r="B296" s="19" t="s">
        <v>375</v>
      </c>
      <c r="C296" s="19" t="s">
        <v>89</v>
      </c>
      <c r="D296" s="20" t="s">
        <v>90</v>
      </c>
      <c r="E296" s="14">
        <v>1600</v>
      </c>
      <c r="F296" s="14">
        <v>-1600</v>
      </c>
      <c r="G296" s="14">
        <f t="shared" si="51"/>
        <v>0</v>
      </c>
    </row>
    <row r="297" spans="2:7" ht="30" x14ac:dyDescent="0.25">
      <c r="B297" s="26" t="s">
        <v>376</v>
      </c>
      <c r="C297" s="26" t="s">
        <v>377</v>
      </c>
      <c r="D297" s="27" t="s">
        <v>378</v>
      </c>
      <c r="E297" s="28">
        <f>+E298+E302+E306</f>
        <v>285000</v>
      </c>
      <c r="F297" s="28">
        <f t="shared" ref="F297:G297" si="60">+F298+F302+F306</f>
        <v>-210000</v>
      </c>
      <c r="G297" s="28">
        <f t="shared" si="60"/>
        <v>75000</v>
      </c>
    </row>
    <row r="298" spans="2:7" x14ac:dyDescent="0.25">
      <c r="B298" s="15" t="s">
        <v>0</v>
      </c>
      <c r="C298" s="15" t="s">
        <v>44</v>
      </c>
      <c r="D298" s="16" t="s">
        <v>45</v>
      </c>
      <c r="E298" s="18">
        <f>SUM(E299:E301)</f>
        <v>144000</v>
      </c>
      <c r="F298" s="18">
        <f t="shared" ref="F298:G298" si="61">SUM(F299:F301)</f>
        <v>-124000</v>
      </c>
      <c r="G298" s="18">
        <f t="shared" si="61"/>
        <v>20000</v>
      </c>
    </row>
    <row r="299" spans="2:7" x14ac:dyDescent="0.25">
      <c r="B299" s="19" t="s">
        <v>379</v>
      </c>
      <c r="C299" s="19" t="s">
        <v>380</v>
      </c>
      <c r="D299" s="20" t="s">
        <v>381</v>
      </c>
      <c r="E299" s="14">
        <v>114000</v>
      </c>
      <c r="F299" s="14">
        <v>-94000</v>
      </c>
      <c r="G299" s="14">
        <f t="shared" si="51"/>
        <v>20000</v>
      </c>
    </row>
    <row r="300" spans="2:7" x14ac:dyDescent="0.25">
      <c r="B300" s="19" t="s">
        <v>382</v>
      </c>
      <c r="C300" s="19" t="s">
        <v>383</v>
      </c>
      <c r="D300" s="20" t="s">
        <v>384</v>
      </c>
      <c r="E300" s="14">
        <v>30000</v>
      </c>
      <c r="F300" s="14">
        <v>-30000</v>
      </c>
      <c r="G300" s="14">
        <f t="shared" si="51"/>
        <v>0</v>
      </c>
    </row>
    <row r="301" spans="2:7" x14ac:dyDescent="0.25">
      <c r="B301" s="19" t="s">
        <v>385</v>
      </c>
      <c r="C301" s="19" t="s">
        <v>386</v>
      </c>
      <c r="D301" s="20" t="s">
        <v>387</v>
      </c>
      <c r="E301" s="14">
        <v>0</v>
      </c>
      <c r="F301" s="14"/>
      <c r="G301" s="14">
        <f t="shared" si="51"/>
        <v>0</v>
      </c>
    </row>
    <row r="302" spans="2:7" x14ac:dyDescent="0.25">
      <c r="B302" s="15" t="s">
        <v>0</v>
      </c>
      <c r="C302" s="15" t="s">
        <v>1</v>
      </c>
      <c r="D302" s="16" t="s">
        <v>2</v>
      </c>
      <c r="E302" s="18">
        <f>SUM(E303:E304)</f>
        <v>41000</v>
      </c>
      <c r="F302" s="18">
        <f>SUM(F303:F305)</f>
        <v>14000</v>
      </c>
      <c r="G302" s="18">
        <f>SUM(G303:G305)</f>
        <v>55000</v>
      </c>
    </row>
    <row r="303" spans="2:7" x14ac:dyDescent="0.25">
      <c r="B303" s="19" t="s">
        <v>388</v>
      </c>
      <c r="C303" s="19" t="s">
        <v>380</v>
      </c>
      <c r="D303" s="20" t="s">
        <v>381</v>
      </c>
      <c r="E303" s="14">
        <v>40000</v>
      </c>
      <c r="F303" s="14">
        <v>-35000</v>
      </c>
      <c r="G303" s="14">
        <f t="shared" ref="G303:G352" si="62">+E303+F303</f>
        <v>5000</v>
      </c>
    </row>
    <row r="304" spans="2:7" x14ac:dyDescent="0.25">
      <c r="B304" s="19" t="s">
        <v>389</v>
      </c>
      <c r="C304" s="19" t="s">
        <v>380</v>
      </c>
      <c r="D304" s="20" t="s">
        <v>390</v>
      </c>
      <c r="E304" s="14">
        <v>1000</v>
      </c>
      <c r="F304" s="14">
        <v>4000</v>
      </c>
      <c r="G304" s="14">
        <f t="shared" si="62"/>
        <v>5000</v>
      </c>
    </row>
    <row r="305" spans="2:7" x14ac:dyDescent="0.25">
      <c r="B305" s="19" t="s">
        <v>450</v>
      </c>
      <c r="C305" s="19">
        <v>4223</v>
      </c>
      <c r="D305" s="20" t="s">
        <v>384</v>
      </c>
      <c r="E305" s="14">
        <v>0</v>
      </c>
      <c r="F305" s="14">
        <v>45000</v>
      </c>
      <c r="G305" s="14">
        <f t="shared" si="62"/>
        <v>45000</v>
      </c>
    </row>
    <row r="306" spans="2:7" x14ac:dyDescent="0.25">
      <c r="B306" s="15" t="s">
        <v>0</v>
      </c>
      <c r="C306" s="15" t="s">
        <v>18</v>
      </c>
      <c r="D306" s="16" t="s">
        <v>19</v>
      </c>
      <c r="E306" s="18">
        <f>SUM(E307)</f>
        <v>100000</v>
      </c>
      <c r="F306" s="18">
        <f t="shared" ref="F306:G306" si="63">SUM(F307)</f>
        <v>-100000</v>
      </c>
      <c r="G306" s="18">
        <f t="shared" si="63"/>
        <v>0</v>
      </c>
    </row>
    <row r="307" spans="2:7" x14ac:dyDescent="0.25">
      <c r="B307" s="19" t="s">
        <v>391</v>
      </c>
      <c r="C307" s="19" t="s">
        <v>386</v>
      </c>
      <c r="D307" s="20" t="s">
        <v>387</v>
      </c>
      <c r="E307" s="14">
        <v>100000</v>
      </c>
      <c r="F307" s="14">
        <v>-100000</v>
      </c>
      <c r="G307" s="14">
        <f t="shared" si="62"/>
        <v>0</v>
      </c>
    </row>
    <row r="308" spans="2:7" ht="30" x14ac:dyDescent="0.25">
      <c r="B308" s="26" t="s">
        <v>376</v>
      </c>
      <c r="C308" s="26" t="s">
        <v>392</v>
      </c>
      <c r="D308" s="27" t="s">
        <v>393</v>
      </c>
      <c r="E308" s="28">
        <f>+E309+E311</f>
        <v>56000</v>
      </c>
      <c r="F308" s="28">
        <f t="shared" ref="F308:G308" si="64">+F309+F311</f>
        <v>-46000</v>
      </c>
      <c r="G308" s="28">
        <f t="shared" si="64"/>
        <v>10000</v>
      </c>
    </row>
    <row r="309" spans="2:7" x14ac:dyDescent="0.25">
      <c r="B309" s="15" t="s">
        <v>0</v>
      </c>
      <c r="C309" s="15" t="s">
        <v>44</v>
      </c>
      <c r="D309" s="16" t="s">
        <v>45</v>
      </c>
      <c r="E309" s="18">
        <f>SUM(E310)</f>
        <v>45000</v>
      </c>
      <c r="F309" s="18">
        <f>SUM(F310)</f>
        <v>-35000</v>
      </c>
      <c r="G309" s="18">
        <f t="shared" si="62"/>
        <v>10000</v>
      </c>
    </row>
    <row r="310" spans="2:7" x14ac:dyDescent="0.25">
      <c r="B310" s="19" t="s">
        <v>394</v>
      </c>
      <c r="C310" s="19" t="s">
        <v>380</v>
      </c>
      <c r="D310" s="20" t="s">
        <v>395</v>
      </c>
      <c r="E310" s="14">
        <v>45000</v>
      </c>
      <c r="F310" s="14">
        <v>-35000</v>
      </c>
      <c r="G310" s="14">
        <f t="shared" si="62"/>
        <v>10000</v>
      </c>
    </row>
    <row r="311" spans="2:7" x14ac:dyDescent="0.25">
      <c r="B311" s="15" t="s">
        <v>0</v>
      </c>
      <c r="C311" s="15" t="s">
        <v>36</v>
      </c>
      <c r="D311" s="16" t="s">
        <v>37</v>
      </c>
      <c r="E311" s="18">
        <f>SUM(E312:E313)</f>
        <v>11000</v>
      </c>
      <c r="F311" s="18">
        <f>SUM(F312:F313)</f>
        <v>-11000</v>
      </c>
      <c r="G311" s="18">
        <f t="shared" si="62"/>
        <v>0</v>
      </c>
    </row>
    <row r="312" spans="2:7" x14ac:dyDescent="0.25">
      <c r="B312" s="19" t="s">
        <v>396</v>
      </c>
      <c r="C312" s="19" t="s">
        <v>380</v>
      </c>
      <c r="D312" s="20" t="s">
        <v>395</v>
      </c>
      <c r="E312" s="14">
        <v>10000</v>
      </c>
      <c r="F312" s="14">
        <v>-10000</v>
      </c>
      <c r="G312" s="14">
        <f t="shared" si="62"/>
        <v>0</v>
      </c>
    </row>
    <row r="313" spans="2:7" x14ac:dyDescent="0.25">
      <c r="B313" s="19" t="s">
        <v>397</v>
      </c>
      <c r="C313" s="19" t="s">
        <v>380</v>
      </c>
      <c r="D313" s="20" t="s">
        <v>398</v>
      </c>
      <c r="E313" s="14">
        <v>1000</v>
      </c>
      <c r="F313" s="14">
        <v>-1000</v>
      </c>
      <c r="G313" s="14">
        <f t="shared" si="62"/>
        <v>0</v>
      </c>
    </row>
    <row r="314" spans="2:7" ht="30" x14ac:dyDescent="0.25">
      <c r="B314" s="26" t="s">
        <v>399</v>
      </c>
      <c r="C314" s="26" t="s">
        <v>400</v>
      </c>
      <c r="D314" s="27" t="s">
        <v>401</v>
      </c>
      <c r="E314" s="28">
        <f>+E315</f>
        <v>678450</v>
      </c>
      <c r="F314" s="28">
        <f>+F315+F325</f>
        <v>-419235</v>
      </c>
      <c r="G314" s="28">
        <f t="shared" ref="G314" si="65">+G315+G325</f>
        <v>259215</v>
      </c>
    </row>
    <row r="315" spans="2:7" x14ac:dyDescent="0.25">
      <c r="B315" s="15" t="s">
        <v>0</v>
      </c>
      <c r="C315" s="15" t="s">
        <v>402</v>
      </c>
      <c r="D315" s="16" t="s">
        <v>403</v>
      </c>
      <c r="E315" s="18">
        <f>SUM(E316:E348)</f>
        <v>678450</v>
      </c>
      <c r="F315" s="18">
        <f>SUM(F316:F324)</f>
        <v>-678450</v>
      </c>
      <c r="G315" s="18">
        <f>SUM(E315:F315)</f>
        <v>0</v>
      </c>
    </row>
    <row r="316" spans="2:7" x14ac:dyDescent="0.25">
      <c r="B316" s="19" t="s">
        <v>404</v>
      </c>
      <c r="C316" s="19" t="s">
        <v>65</v>
      </c>
      <c r="D316" s="20" t="s">
        <v>66</v>
      </c>
      <c r="E316" s="14">
        <v>53200</v>
      </c>
      <c r="F316" s="14">
        <v>-53200</v>
      </c>
      <c r="G316" s="14">
        <f t="shared" si="62"/>
        <v>0</v>
      </c>
    </row>
    <row r="317" spans="2:7" x14ac:dyDescent="0.25">
      <c r="B317" s="19" t="s">
        <v>405</v>
      </c>
      <c r="C317" s="19" t="s">
        <v>74</v>
      </c>
      <c r="D317" s="20" t="s">
        <v>75</v>
      </c>
      <c r="E317" s="14">
        <v>2500</v>
      </c>
      <c r="F317" s="14">
        <v>-2500</v>
      </c>
      <c r="G317" s="14">
        <f t="shared" si="62"/>
        <v>0</v>
      </c>
    </row>
    <row r="318" spans="2:7" x14ac:dyDescent="0.25">
      <c r="B318" s="19" t="s">
        <v>406</v>
      </c>
      <c r="C318" s="19" t="s">
        <v>115</v>
      </c>
      <c r="D318" s="20" t="s">
        <v>116</v>
      </c>
      <c r="E318" s="14">
        <v>37400</v>
      </c>
      <c r="F318" s="14">
        <v>-37400</v>
      </c>
      <c r="G318" s="14">
        <f t="shared" si="62"/>
        <v>0</v>
      </c>
    </row>
    <row r="319" spans="2:7" x14ac:dyDescent="0.25">
      <c r="B319" s="19" t="s">
        <v>407</v>
      </c>
      <c r="C319" s="19" t="s">
        <v>80</v>
      </c>
      <c r="D319" s="20" t="s">
        <v>81</v>
      </c>
      <c r="E319" s="14">
        <v>103000</v>
      </c>
      <c r="F319" s="14">
        <v>-103000</v>
      </c>
      <c r="G319" s="14">
        <f t="shared" si="62"/>
        <v>0</v>
      </c>
    </row>
    <row r="320" spans="2:7" x14ac:dyDescent="0.25">
      <c r="B320" s="19" t="s">
        <v>408</v>
      </c>
      <c r="C320" s="19" t="s">
        <v>89</v>
      </c>
      <c r="D320" s="20" t="s">
        <v>90</v>
      </c>
      <c r="E320" s="14">
        <v>374000</v>
      </c>
      <c r="F320" s="14">
        <v>-374000</v>
      </c>
      <c r="G320" s="14">
        <f t="shared" si="62"/>
        <v>0</v>
      </c>
    </row>
    <row r="321" spans="2:7" x14ac:dyDescent="0.25">
      <c r="B321" s="19" t="s">
        <v>409</v>
      </c>
      <c r="C321" s="19" t="s">
        <v>92</v>
      </c>
      <c r="D321" s="20" t="s">
        <v>134</v>
      </c>
      <c r="E321" s="14">
        <v>3700</v>
      </c>
      <c r="F321" s="14">
        <v>-3700</v>
      </c>
      <c r="G321" s="14">
        <f t="shared" si="62"/>
        <v>0</v>
      </c>
    </row>
    <row r="322" spans="2:7" x14ac:dyDescent="0.25">
      <c r="B322" s="19" t="s">
        <v>410</v>
      </c>
      <c r="C322" s="19" t="s">
        <v>95</v>
      </c>
      <c r="D322" s="20" t="s">
        <v>96</v>
      </c>
      <c r="E322" s="14">
        <v>9450</v>
      </c>
      <c r="F322" s="14">
        <v>-9450</v>
      </c>
      <c r="G322" s="14">
        <f t="shared" si="62"/>
        <v>0</v>
      </c>
    </row>
    <row r="323" spans="2:7" x14ac:dyDescent="0.25">
      <c r="B323" s="19" t="s">
        <v>411</v>
      </c>
      <c r="C323" s="19" t="s">
        <v>101</v>
      </c>
      <c r="D323" s="20" t="s">
        <v>146</v>
      </c>
      <c r="E323" s="14">
        <v>5700</v>
      </c>
      <c r="F323" s="14">
        <v>-5700</v>
      </c>
      <c r="G323" s="14">
        <f t="shared" si="62"/>
        <v>0</v>
      </c>
    </row>
    <row r="324" spans="2:7" x14ac:dyDescent="0.25">
      <c r="B324" s="19" t="s">
        <v>412</v>
      </c>
      <c r="C324" s="19" t="s">
        <v>386</v>
      </c>
      <c r="D324" s="20" t="s">
        <v>387</v>
      </c>
      <c r="E324" s="14">
        <v>89500</v>
      </c>
      <c r="F324" s="14">
        <v>-89500</v>
      </c>
      <c r="G324" s="14">
        <f t="shared" ref="G324" si="66">+E324+F324</f>
        <v>0</v>
      </c>
    </row>
    <row r="325" spans="2:7" x14ac:dyDescent="0.25">
      <c r="B325" s="15" t="s">
        <v>0</v>
      </c>
      <c r="C325" s="15" t="s">
        <v>18</v>
      </c>
      <c r="D325" s="16" t="s">
        <v>19</v>
      </c>
      <c r="E325" s="18">
        <f>SUM(E326:E332)</f>
        <v>0</v>
      </c>
      <c r="F325" s="18">
        <f t="shared" ref="F325" si="67">SUM(F326:F332)</f>
        <v>259215</v>
      </c>
      <c r="G325" s="18">
        <f t="shared" ref="G325" si="68">SUM(G326:G332)</f>
        <v>259215</v>
      </c>
    </row>
    <row r="326" spans="2:7" x14ac:dyDescent="0.25">
      <c r="B326" s="19" t="s">
        <v>451</v>
      </c>
      <c r="C326" s="19">
        <v>3221</v>
      </c>
      <c r="D326" s="20" t="s">
        <v>66</v>
      </c>
      <c r="E326" s="14">
        <v>0</v>
      </c>
      <c r="F326" s="14">
        <v>5000</v>
      </c>
      <c r="G326" s="14">
        <f t="shared" si="62"/>
        <v>5000</v>
      </c>
    </row>
    <row r="327" spans="2:7" x14ac:dyDescent="0.25">
      <c r="B327" s="19" t="s">
        <v>452</v>
      </c>
      <c r="C327" s="19">
        <v>3223</v>
      </c>
      <c r="D327" s="20" t="s">
        <v>69</v>
      </c>
      <c r="E327" s="14">
        <v>0</v>
      </c>
      <c r="F327" s="14">
        <v>7000</v>
      </c>
      <c r="G327" s="14">
        <f t="shared" si="62"/>
        <v>7000</v>
      </c>
    </row>
    <row r="328" spans="2:7" x14ac:dyDescent="0.25">
      <c r="B328" s="19" t="s">
        <v>453</v>
      </c>
      <c r="C328" s="19">
        <v>3231</v>
      </c>
      <c r="D328" s="20" t="s">
        <v>116</v>
      </c>
      <c r="E328" s="14">
        <v>0</v>
      </c>
      <c r="F328" s="14">
        <v>3795</v>
      </c>
      <c r="G328" s="14">
        <f t="shared" si="62"/>
        <v>3795</v>
      </c>
    </row>
    <row r="329" spans="2:7" x14ac:dyDescent="0.25">
      <c r="B329" s="19" t="s">
        <v>454</v>
      </c>
      <c r="C329" s="19">
        <v>3233</v>
      </c>
      <c r="D329" s="20" t="s">
        <v>81</v>
      </c>
      <c r="E329" s="14">
        <v>0</v>
      </c>
      <c r="F329" s="14">
        <v>111000</v>
      </c>
      <c r="G329" s="14">
        <f t="shared" si="62"/>
        <v>111000</v>
      </c>
    </row>
    <row r="330" spans="2:7" x14ac:dyDescent="0.25">
      <c r="B330" s="19" t="s">
        <v>455</v>
      </c>
      <c r="C330" s="19">
        <v>3237</v>
      </c>
      <c r="D330" s="20" t="s">
        <v>90</v>
      </c>
      <c r="E330" s="14">
        <v>0</v>
      </c>
      <c r="F330" s="14">
        <v>121684</v>
      </c>
      <c r="G330" s="14">
        <f t="shared" si="62"/>
        <v>121684</v>
      </c>
    </row>
    <row r="331" spans="2:7" x14ac:dyDescent="0.25">
      <c r="B331" s="19" t="s">
        <v>456</v>
      </c>
      <c r="C331" s="19">
        <v>3239</v>
      </c>
      <c r="D331" s="20" t="s">
        <v>134</v>
      </c>
      <c r="E331" s="14">
        <v>0</v>
      </c>
      <c r="F331" s="14">
        <v>3736</v>
      </c>
      <c r="G331" s="14">
        <f t="shared" si="62"/>
        <v>3736</v>
      </c>
    </row>
    <row r="332" spans="2:7" x14ac:dyDescent="0.25">
      <c r="B332" s="19" t="s">
        <v>457</v>
      </c>
      <c r="C332" s="19">
        <v>3293</v>
      </c>
      <c r="D332" s="20" t="s">
        <v>96</v>
      </c>
      <c r="E332" s="14">
        <v>0</v>
      </c>
      <c r="F332" s="14">
        <v>7000</v>
      </c>
      <c r="G332" s="14">
        <f t="shared" si="62"/>
        <v>7000</v>
      </c>
    </row>
    <row r="333" spans="2:7" ht="30" x14ac:dyDescent="0.25">
      <c r="B333" s="26" t="s">
        <v>399</v>
      </c>
      <c r="C333" s="26" t="s">
        <v>458</v>
      </c>
      <c r="D333" s="27" t="s">
        <v>459</v>
      </c>
      <c r="E333" s="28">
        <f>SUM(E334)</f>
        <v>0</v>
      </c>
      <c r="F333" s="28">
        <f t="shared" ref="F333:G333" si="69">SUM(F334)</f>
        <v>388120</v>
      </c>
      <c r="G333" s="28">
        <f t="shared" si="69"/>
        <v>388120</v>
      </c>
    </row>
    <row r="334" spans="2:7" x14ac:dyDescent="0.25">
      <c r="B334" s="15" t="s">
        <v>0</v>
      </c>
      <c r="C334" s="15" t="s">
        <v>18</v>
      </c>
      <c r="D334" s="16" t="s">
        <v>19</v>
      </c>
      <c r="E334" s="18">
        <f>SUM(E335:E348)</f>
        <v>0</v>
      </c>
      <c r="F334" s="18">
        <f t="shared" ref="F334:G334" si="70">SUM(F335:F348)</f>
        <v>388120</v>
      </c>
      <c r="G334" s="18">
        <f t="shared" si="70"/>
        <v>388120</v>
      </c>
    </row>
    <row r="335" spans="2:7" x14ac:dyDescent="0.25">
      <c r="B335" s="19" t="s">
        <v>460</v>
      </c>
      <c r="C335" s="19">
        <v>3111</v>
      </c>
      <c r="D335" s="20" t="s">
        <v>474</v>
      </c>
      <c r="E335" s="14">
        <v>0</v>
      </c>
      <c r="F335" s="14">
        <v>73820</v>
      </c>
      <c r="G335" s="14">
        <f t="shared" si="62"/>
        <v>73820</v>
      </c>
    </row>
    <row r="336" spans="2:7" x14ac:dyDescent="0.25">
      <c r="B336" s="19" t="s">
        <v>461</v>
      </c>
      <c r="C336" s="19">
        <v>3132</v>
      </c>
      <c r="D336" s="20" t="s">
        <v>475</v>
      </c>
      <c r="E336" s="14">
        <v>0</v>
      </c>
      <c r="F336" s="14">
        <v>12180</v>
      </c>
      <c r="G336" s="14">
        <f t="shared" si="62"/>
        <v>12180</v>
      </c>
    </row>
    <row r="337" spans="2:7" x14ac:dyDescent="0.25">
      <c r="B337" s="19" t="s">
        <v>462</v>
      </c>
      <c r="C337" s="19">
        <v>3212</v>
      </c>
      <c r="D337" s="20" t="s">
        <v>476</v>
      </c>
      <c r="E337" s="14">
        <v>0</v>
      </c>
      <c r="F337" s="14">
        <v>2000</v>
      </c>
      <c r="G337" s="14">
        <f t="shared" si="62"/>
        <v>2000</v>
      </c>
    </row>
    <row r="338" spans="2:7" x14ac:dyDescent="0.25">
      <c r="B338" s="19" t="s">
        <v>463</v>
      </c>
      <c r="C338" s="19">
        <v>3221</v>
      </c>
      <c r="D338" s="20" t="s">
        <v>66</v>
      </c>
      <c r="E338" s="14">
        <v>0</v>
      </c>
      <c r="F338" s="14">
        <v>15000</v>
      </c>
      <c r="G338" s="14">
        <f t="shared" si="62"/>
        <v>15000</v>
      </c>
    </row>
    <row r="339" spans="2:7" x14ac:dyDescent="0.25">
      <c r="B339" s="19" t="s">
        <v>464</v>
      </c>
      <c r="C339" s="19">
        <v>3223</v>
      </c>
      <c r="D339" s="20" t="s">
        <v>69</v>
      </c>
      <c r="E339" s="14">
        <v>0</v>
      </c>
      <c r="F339" s="14">
        <v>13120</v>
      </c>
      <c r="G339" s="14">
        <f t="shared" si="62"/>
        <v>13120</v>
      </c>
    </row>
    <row r="340" spans="2:7" x14ac:dyDescent="0.25">
      <c r="B340" s="19" t="s">
        <v>465</v>
      </c>
      <c r="C340" s="19">
        <v>3231</v>
      </c>
      <c r="D340" s="20" t="s">
        <v>116</v>
      </c>
      <c r="E340" s="14">
        <v>0</v>
      </c>
      <c r="F340" s="14">
        <v>5000</v>
      </c>
      <c r="G340" s="14">
        <f t="shared" si="62"/>
        <v>5000</v>
      </c>
    </row>
    <row r="341" spans="2:7" x14ac:dyDescent="0.25">
      <c r="B341" s="19" t="s">
        <v>466</v>
      </c>
      <c r="C341" s="19">
        <v>3233</v>
      </c>
      <c r="D341" s="20" t="s">
        <v>81</v>
      </c>
      <c r="E341" s="14">
        <v>0</v>
      </c>
      <c r="F341" s="14">
        <v>83200</v>
      </c>
      <c r="G341" s="14">
        <f t="shared" si="62"/>
        <v>83200</v>
      </c>
    </row>
    <row r="342" spans="2:7" x14ac:dyDescent="0.25">
      <c r="B342" s="19" t="s">
        <v>467</v>
      </c>
      <c r="C342" s="19">
        <v>3235</v>
      </c>
      <c r="D342" s="20" t="s">
        <v>84</v>
      </c>
      <c r="E342" s="14">
        <v>0</v>
      </c>
      <c r="F342" s="14">
        <v>30000</v>
      </c>
      <c r="G342" s="14">
        <f t="shared" si="62"/>
        <v>30000</v>
      </c>
    </row>
    <row r="343" spans="2:7" x14ac:dyDescent="0.25">
      <c r="B343" s="19" t="s">
        <v>468</v>
      </c>
      <c r="C343" s="19">
        <v>3237</v>
      </c>
      <c r="D343" s="20" t="s">
        <v>90</v>
      </c>
      <c r="E343" s="14">
        <v>0</v>
      </c>
      <c r="F343" s="14">
        <v>80000</v>
      </c>
      <c r="G343" s="14">
        <f t="shared" si="62"/>
        <v>80000</v>
      </c>
    </row>
    <row r="344" spans="2:7" x14ac:dyDescent="0.25">
      <c r="B344" s="19" t="s">
        <v>469</v>
      </c>
      <c r="C344" s="19">
        <v>3239</v>
      </c>
      <c r="D344" s="20" t="s">
        <v>134</v>
      </c>
      <c r="E344" s="14">
        <v>0</v>
      </c>
      <c r="F344" s="14">
        <v>17500</v>
      </c>
      <c r="G344" s="14">
        <f t="shared" si="62"/>
        <v>17500</v>
      </c>
    </row>
    <row r="345" spans="2:7" x14ac:dyDescent="0.25">
      <c r="B345" s="19" t="s">
        <v>470</v>
      </c>
      <c r="C345" s="19">
        <v>3293</v>
      </c>
      <c r="D345" s="20" t="s">
        <v>96</v>
      </c>
      <c r="E345" s="14">
        <v>0</v>
      </c>
      <c r="F345" s="14">
        <v>2000</v>
      </c>
      <c r="G345" s="14">
        <f t="shared" si="62"/>
        <v>2000</v>
      </c>
    </row>
    <row r="346" spans="2:7" x14ac:dyDescent="0.25">
      <c r="B346" s="19" t="s">
        <v>471</v>
      </c>
      <c r="C346" s="19">
        <v>3721</v>
      </c>
      <c r="D346" s="20" t="s">
        <v>477</v>
      </c>
      <c r="E346" s="14">
        <v>0</v>
      </c>
      <c r="F346" s="14">
        <v>16800</v>
      </c>
      <c r="G346" s="14">
        <f t="shared" si="62"/>
        <v>16800</v>
      </c>
    </row>
    <row r="347" spans="2:7" x14ac:dyDescent="0.25">
      <c r="B347" s="19" t="s">
        <v>472</v>
      </c>
      <c r="C347" s="19">
        <v>3722</v>
      </c>
      <c r="D347" s="20" t="s">
        <v>478</v>
      </c>
      <c r="E347" s="14">
        <v>0</v>
      </c>
      <c r="F347" s="14">
        <v>37500</v>
      </c>
      <c r="G347" s="14">
        <f t="shared" si="62"/>
        <v>37500</v>
      </c>
    </row>
    <row r="348" spans="2:7" x14ac:dyDescent="0.25">
      <c r="B348" s="19" t="s">
        <v>473</v>
      </c>
      <c r="C348" s="19">
        <v>4221</v>
      </c>
      <c r="D348" s="20" t="s">
        <v>479</v>
      </c>
      <c r="E348" s="14">
        <v>0</v>
      </c>
      <c r="F348" s="14">
        <v>0</v>
      </c>
      <c r="G348" s="14">
        <f t="shared" si="62"/>
        <v>0</v>
      </c>
    </row>
    <row r="349" spans="2:7" ht="30" x14ac:dyDescent="0.25">
      <c r="B349" s="26" t="s">
        <v>399</v>
      </c>
      <c r="C349" s="26" t="s">
        <v>413</v>
      </c>
      <c r="D349" s="27" t="s">
        <v>414</v>
      </c>
      <c r="E349" s="28">
        <f>+E350</f>
        <v>172000</v>
      </c>
      <c r="F349" s="28">
        <f t="shared" ref="F349:G349" si="71">+F350</f>
        <v>0</v>
      </c>
      <c r="G349" s="28">
        <f t="shared" si="71"/>
        <v>172000</v>
      </c>
    </row>
    <row r="350" spans="2:7" x14ac:dyDescent="0.25">
      <c r="B350" s="15" t="s">
        <v>0</v>
      </c>
      <c r="C350" s="15" t="s">
        <v>402</v>
      </c>
      <c r="D350" s="16" t="s">
        <v>403</v>
      </c>
      <c r="E350" s="18">
        <f>SUM(E351:E352)</f>
        <v>172000</v>
      </c>
      <c r="F350" s="18">
        <f t="shared" ref="F350:G350" si="72">SUM(F351:F352)</f>
        <v>0</v>
      </c>
      <c r="G350" s="18">
        <f t="shared" si="72"/>
        <v>172000</v>
      </c>
    </row>
    <row r="351" spans="2:7" x14ac:dyDescent="0.25">
      <c r="B351" s="19" t="s">
        <v>415</v>
      </c>
      <c r="C351" s="19" t="s">
        <v>89</v>
      </c>
      <c r="D351" s="20" t="s">
        <v>90</v>
      </c>
      <c r="E351" s="14">
        <v>172000</v>
      </c>
      <c r="F351" s="14"/>
      <c r="G351" s="14">
        <f t="shared" si="62"/>
        <v>172000</v>
      </c>
    </row>
    <row r="352" spans="2:7" x14ac:dyDescent="0.25">
      <c r="B352" s="19" t="s">
        <v>416</v>
      </c>
      <c r="C352" s="19" t="s">
        <v>380</v>
      </c>
      <c r="D352" s="20" t="s">
        <v>417</v>
      </c>
      <c r="E352" s="14">
        <v>0</v>
      </c>
      <c r="F352" s="14"/>
      <c r="G352" s="14">
        <f t="shared" si="62"/>
        <v>0</v>
      </c>
    </row>
  </sheetData>
  <conditionalFormatting sqref="B25:G352">
    <cfRule type="expression" dxfId="179" priority="175">
      <formula>OR($B25="Aktivnost",$B25="Kapitalni projekt",$B25="Tekući projekt")</formula>
    </cfRule>
    <cfRule type="expression" dxfId="178" priority="176">
      <formula>$D25="GRAD SAMOBOR- POMOĆI"</formula>
    </cfRule>
    <cfRule type="expression" dxfId="177" priority="177">
      <formula>$D25="PUČKO OTVORENO UČILIŠTE-PRIHODI OD DONACIJA"</formula>
    </cfRule>
    <cfRule type="expression" dxfId="176" priority="178">
      <formula>$D25="GRAD SAMOBOR-  Opći prihodi i  primici"</formula>
    </cfRule>
    <cfRule type="expression" dxfId="175" priority="180">
      <formula>$D25="PUČKO OTVORENO UČILIŠTE- VLASTITI PRIHODI"</formula>
    </cfRule>
    <cfRule type="expression" dxfId="174" priority="181">
      <formula>$D25="PUČKO OTVORENO UČILIŠTE-PRIHODI OD POMOĆI"</formula>
    </cfRule>
  </conditionalFormatting>
  <conditionalFormatting sqref="B24:G24">
    <cfRule type="expression" dxfId="173" priority="188">
      <formula>OR($B24="Aktivnost",$B24="Kapitalni projekt",$B24="Tekući projekt")</formula>
    </cfRule>
    <cfRule type="expression" dxfId="172" priority="189">
      <formula>$C24="GRAD SAMOBOR- POMOĆI"</formula>
    </cfRule>
    <cfRule type="expression" dxfId="171" priority="190">
      <formula>$C24="PUČKO OTVORENO UČILIŠTE-PRIHODI OD DONACIJA"</formula>
    </cfRule>
    <cfRule type="expression" dxfId="170" priority="191">
      <formula>$C24="GRAD SAMOBOR-  Opći prihodi i  primici"</formula>
    </cfRule>
    <cfRule type="expression" dxfId="169" priority="192">
      <formula>$C24="PUČKO OTVORENO UČILIŠTE- VLASTITI PRIHODI"</formula>
    </cfRule>
    <cfRule type="expression" dxfId="168" priority="193">
      <formula>$C24="PUČKO OTVORENO UČILIŠTE-PRIHODI OD POMOĆI"</formula>
    </cfRule>
  </conditionalFormatting>
  <conditionalFormatting sqref="E24:G24">
    <cfRule type="expression" dxfId="167" priority="169">
      <formula>OR($B24="Aktivnost",$B24="Kapitalni projekt",$B24="Tekući projekt")</formula>
    </cfRule>
    <cfRule type="expression" dxfId="166" priority="170">
      <formula>$D24="GRAD SAMOBOR- POMOĆI"</formula>
    </cfRule>
    <cfRule type="expression" dxfId="165" priority="171">
      <formula>$D24="PUČKO OTVORENO UČILIŠTE-PRIHODI OD DONACIJA"</formula>
    </cfRule>
    <cfRule type="expression" dxfId="164" priority="172">
      <formula>$D24="GRAD SAMOBOR-  Opći prihodi i  primici"</formula>
    </cfRule>
    <cfRule type="expression" dxfId="163" priority="173">
      <formula>$D24="PUČKO OTVORENO UČILIŠTE- VLASTITI PRIHODI"</formula>
    </cfRule>
    <cfRule type="expression" dxfId="162" priority="174">
      <formula>$D24="PUČKO OTVORENO UČILIŠTE-PRIHODI OD POMOĆI"</formula>
    </cfRule>
  </conditionalFormatting>
  <conditionalFormatting sqref="B56:G56">
    <cfRule type="expression" dxfId="161" priority="163">
      <formula>OR($B56="Aktivnost",$B56="Kapitalni projekt",$B56="Tekući projekt")</formula>
    </cfRule>
    <cfRule type="expression" dxfId="160" priority="164">
      <formula>$C56="GRAD SAMOBOR- POMOĆI"</formula>
    </cfRule>
    <cfRule type="expression" dxfId="159" priority="165">
      <formula>$C56="PUČKO OTVORENO UČILIŠTE-PRIHODI OD DONACIJA"</formula>
    </cfRule>
    <cfRule type="expression" dxfId="158" priority="166">
      <formula>$C56="GRAD SAMOBOR-  Opći prihodi i  primici"</formula>
    </cfRule>
    <cfRule type="expression" dxfId="157" priority="167">
      <formula>$C56="PUČKO OTVORENO UČILIŠTE- VLASTITI PRIHODI"</formula>
    </cfRule>
    <cfRule type="expression" dxfId="156" priority="168">
      <formula>$C56="PUČKO OTVORENO UČILIŠTE-PRIHODI OD POMOĆI"</formula>
    </cfRule>
  </conditionalFormatting>
  <conditionalFormatting sqref="E56:G56">
    <cfRule type="expression" dxfId="155" priority="157">
      <formula>OR($B56="Aktivnost",$B56="Kapitalni projekt",$B56="Tekući projekt")</formula>
    </cfRule>
    <cfRule type="expression" dxfId="154" priority="158">
      <formula>$D56="GRAD SAMOBOR- POMOĆI"</formula>
    </cfRule>
    <cfRule type="expression" dxfId="153" priority="159">
      <formula>$D56="PUČKO OTVORENO UČILIŠTE-PRIHODI OD DONACIJA"</formula>
    </cfRule>
    <cfRule type="expression" dxfId="152" priority="160">
      <formula>$D56="GRAD SAMOBOR-  Opći prihodi i  primici"</formula>
    </cfRule>
    <cfRule type="expression" dxfId="151" priority="161">
      <formula>$D56="PUČKO OTVORENO UČILIŠTE- VLASTITI PRIHODI"</formula>
    </cfRule>
    <cfRule type="expression" dxfId="150" priority="162">
      <formula>$D56="PUČKO OTVORENO UČILIŠTE-PRIHODI OD POMOĆI"</formula>
    </cfRule>
  </conditionalFormatting>
  <conditionalFormatting sqref="B5:G5">
    <cfRule type="expression" dxfId="149" priority="151">
      <formula>OR($B5="Aktivnost",$B5="Kapitalni projekt",$B5="Tekući projekt")</formula>
    </cfRule>
    <cfRule type="expression" dxfId="148" priority="152">
      <formula>$D5="GRAD SAMOBOR- POMOĆI"</formula>
    </cfRule>
    <cfRule type="expression" dxfId="147" priority="153">
      <formula>$D5="PUČKO OTVORENO UČILIŠTE-PRIHODI OD DONACIJA"</formula>
    </cfRule>
    <cfRule type="expression" dxfId="146" priority="154">
      <formula>$D5="GRAD SAMOBOR-  Opći prihodi i  primici"</formula>
    </cfRule>
    <cfRule type="expression" dxfId="145" priority="155">
      <formula>$D5="PUČKO OTVORENO UČILIŠTE- VLASTITI PRIHODI"</formula>
    </cfRule>
    <cfRule type="expression" dxfId="144" priority="156">
      <formula>$D5="PUČKO OTVORENO UČILIŠTE-PRIHODI OD POMOĆI"</formula>
    </cfRule>
  </conditionalFormatting>
  <conditionalFormatting sqref="B4:G4">
    <cfRule type="expression" dxfId="143" priority="145">
      <formula>OR($B4="Aktivnost",$B4="Kapitalni projekt",$B4="Tekući projekt")</formula>
    </cfRule>
    <cfRule type="expression" dxfId="142" priority="146">
      <formula>$C4="GRAD SAMOBOR- POMOĆI"</formula>
    </cfRule>
    <cfRule type="expression" dxfId="141" priority="147">
      <formula>$C4="PUČKO OTVORENO UČILIŠTE-PRIHODI OD DONACIJA"</formula>
    </cfRule>
    <cfRule type="expression" dxfId="140" priority="148">
      <formula>$C4="GRAD SAMOBOR-  Opći prihodi i  primici"</formula>
    </cfRule>
    <cfRule type="expression" dxfId="139" priority="149">
      <formula>$C4="PUČKO OTVORENO UČILIŠTE- VLASTITI PRIHODI"</formula>
    </cfRule>
    <cfRule type="expression" dxfId="138" priority="150">
      <formula>$C4="PUČKO OTVORENO UČILIŠTE-PRIHODI OD POMOĆI"</formula>
    </cfRule>
  </conditionalFormatting>
  <conditionalFormatting sqref="E4:G4">
    <cfRule type="expression" dxfId="137" priority="139">
      <formula>OR($B4="Aktivnost",$B4="Kapitalni projekt",$B4="Tekući projekt")</formula>
    </cfRule>
    <cfRule type="expression" dxfId="136" priority="140">
      <formula>$D4="GRAD SAMOBOR- POMOĆI"</formula>
    </cfRule>
    <cfRule type="expression" dxfId="135" priority="141">
      <formula>$D4="PUČKO OTVORENO UČILIŠTE-PRIHODI OD DONACIJA"</formula>
    </cfRule>
    <cfRule type="expression" dxfId="134" priority="142">
      <formula>$D4="GRAD SAMOBOR-  Opći prihodi i  primici"</formula>
    </cfRule>
    <cfRule type="expression" dxfId="133" priority="143">
      <formula>$D4="PUČKO OTVORENO UČILIŠTE- VLASTITI PRIHODI"</formula>
    </cfRule>
    <cfRule type="expression" dxfId="132" priority="144">
      <formula>$D4="PUČKO OTVORENO UČILIŠTE-PRIHODI OD POMOĆI"</formula>
    </cfRule>
  </conditionalFormatting>
  <conditionalFormatting sqref="B6:G6">
    <cfRule type="expression" dxfId="131" priority="133">
      <formula>OR($B6="Aktivnost",$B6="Kapitalni projekt",$B6="Tekući projekt")</formula>
    </cfRule>
    <cfRule type="expression" dxfId="130" priority="134">
      <formula>$D6="GRAD SAMOBOR- POMOĆI"</formula>
    </cfRule>
    <cfRule type="expression" dxfId="129" priority="135">
      <formula>$D6="PUČKO OTVORENO UČILIŠTE-PRIHODI OD DONACIJA"</formula>
    </cfRule>
    <cfRule type="expression" dxfId="128" priority="136">
      <formula>$D6="GRAD SAMOBOR-  Opći prihodi i  primici"</formula>
    </cfRule>
    <cfRule type="expression" dxfId="127" priority="137">
      <formula>$D6="PUČKO OTVORENO UČILIŠTE- VLASTITI PRIHODI"</formula>
    </cfRule>
    <cfRule type="expression" dxfId="126" priority="138">
      <formula>$D6="PUČKO OTVORENO UČILIŠTE-PRIHODI OD POMOĆI"</formula>
    </cfRule>
  </conditionalFormatting>
  <conditionalFormatting sqref="B7:G7">
    <cfRule type="expression" dxfId="125" priority="127">
      <formula>OR($B7="Aktivnost",$B7="Kapitalni projekt",$B7="Tekući projekt")</formula>
    </cfRule>
    <cfRule type="expression" dxfId="124" priority="128">
      <formula>$D7="GRAD SAMOBOR- POMOĆI"</formula>
    </cfRule>
    <cfRule type="expression" dxfId="123" priority="129">
      <formula>$D7="PUČKO OTVORENO UČILIŠTE-PRIHODI OD DONACIJA"</formula>
    </cfRule>
    <cfRule type="expression" dxfId="122" priority="130">
      <formula>$D7="GRAD SAMOBOR-  Opći prihodi i  primici"</formula>
    </cfRule>
    <cfRule type="expression" dxfId="121" priority="131">
      <formula>$D7="PUČKO OTVORENO UČILIŠTE- VLASTITI PRIHODI"</formula>
    </cfRule>
    <cfRule type="expression" dxfId="120" priority="132">
      <formula>$D7="PUČKO OTVORENO UČILIŠTE-PRIHODI OD POMOĆI"</formula>
    </cfRule>
  </conditionalFormatting>
  <conditionalFormatting sqref="B8:G8">
    <cfRule type="expression" dxfId="119" priority="121">
      <formula>OR($B8="Aktivnost",$B8="Kapitalni projekt",$B8="Tekući projekt")</formula>
    </cfRule>
    <cfRule type="expression" dxfId="118" priority="122">
      <formula>$D8="GRAD SAMOBOR- POMOĆI"</formula>
    </cfRule>
    <cfRule type="expression" dxfId="117" priority="123">
      <formula>$D8="PUČKO OTVORENO UČILIŠTE-PRIHODI OD DONACIJA"</formula>
    </cfRule>
    <cfRule type="expression" dxfId="116" priority="124">
      <formula>$D8="GRAD SAMOBOR-  Opći prihodi i  primici"</formula>
    </cfRule>
    <cfRule type="expression" dxfId="115" priority="125">
      <formula>$D8="PUČKO OTVORENO UČILIŠTE- VLASTITI PRIHODI"</formula>
    </cfRule>
    <cfRule type="expression" dxfId="114" priority="126">
      <formula>$D8="PUČKO OTVORENO UČILIŠTE-PRIHODI OD POMOĆI"</formula>
    </cfRule>
  </conditionalFormatting>
  <conditionalFormatting sqref="B9:G9">
    <cfRule type="expression" dxfId="113" priority="115">
      <formula>OR($B9="Aktivnost",$B9="Kapitalni projekt",$B9="Tekući projekt")</formula>
    </cfRule>
    <cfRule type="expression" dxfId="112" priority="116">
      <formula>$D9="GRAD SAMOBOR- POMOĆI"</formula>
    </cfRule>
    <cfRule type="expression" dxfId="111" priority="117">
      <formula>$D9="PUČKO OTVORENO UČILIŠTE-PRIHODI OD DONACIJA"</formula>
    </cfRule>
    <cfRule type="expression" dxfId="110" priority="118">
      <formula>$D9="GRAD SAMOBOR-  Opći prihodi i  primici"</formula>
    </cfRule>
    <cfRule type="expression" dxfId="109" priority="119">
      <formula>$D9="PUČKO OTVORENO UČILIŠTE- VLASTITI PRIHODI"</formula>
    </cfRule>
    <cfRule type="expression" dxfId="108" priority="120">
      <formula>$D9="PUČKO OTVORENO UČILIŠTE-PRIHODI OD POMOĆI"</formula>
    </cfRule>
  </conditionalFormatting>
  <conditionalFormatting sqref="B11:G11">
    <cfRule type="expression" dxfId="107" priority="109">
      <formula>OR($B11="Aktivnost",$B11="Kapitalni projekt",$B11="Tekući projekt")</formula>
    </cfRule>
    <cfRule type="expression" dxfId="106" priority="110">
      <formula>$D11="GRAD SAMOBOR- POMOĆI"</formula>
    </cfRule>
    <cfRule type="expression" dxfId="105" priority="111">
      <formula>$D11="PUČKO OTVORENO UČILIŠTE-PRIHODI OD DONACIJA"</formula>
    </cfRule>
    <cfRule type="expression" dxfId="104" priority="112">
      <formula>$D11="GRAD SAMOBOR-  Opći prihodi i  primici"</formula>
    </cfRule>
    <cfRule type="expression" dxfId="103" priority="113">
      <formula>$D11="PUČKO OTVORENO UČILIŠTE- VLASTITI PRIHODI"</formula>
    </cfRule>
    <cfRule type="expression" dxfId="102" priority="114">
      <formula>$D11="PUČKO OTVORENO UČILIŠTE-PRIHODI OD POMOĆI"</formula>
    </cfRule>
  </conditionalFormatting>
  <conditionalFormatting sqref="B10:G10">
    <cfRule type="expression" dxfId="101" priority="103">
      <formula>OR($B10="Aktivnost",$B10="Kapitalni projekt",$B10="Tekući projekt")</formula>
    </cfRule>
    <cfRule type="expression" dxfId="100" priority="104">
      <formula>$C10="GRAD SAMOBOR- POMOĆI"</formula>
    </cfRule>
    <cfRule type="expression" dxfId="99" priority="105">
      <formula>$C10="PUČKO OTVORENO UČILIŠTE-PRIHODI OD DONACIJA"</formula>
    </cfRule>
    <cfRule type="expression" dxfId="98" priority="106">
      <formula>$C10="GRAD SAMOBOR-  Opći prihodi i  primici"</formula>
    </cfRule>
    <cfRule type="expression" dxfId="97" priority="107">
      <formula>$C10="PUČKO OTVORENO UČILIŠTE- VLASTITI PRIHODI"</formula>
    </cfRule>
    <cfRule type="expression" dxfId="96" priority="108">
      <formula>$C10="PUČKO OTVORENO UČILIŠTE-PRIHODI OD POMOĆI"</formula>
    </cfRule>
  </conditionalFormatting>
  <conditionalFormatting sqref="E10:G10">
    <cfRule type="expression" dxfId="95" priority="97">
      <formula>OR($B10="Aktivnost",$B10="Kapitalni projekt",$B10="Tekući projekt")</formula>
    </cfRule>
    <cfRule type="expression" dxfId="94" priority="98">
      <formula>$D10="GRAD SAMOBOR- POMOĆI"</formula>
    </cfRule>
    <cfRule type="expression" dxfId="93" priority="99">
      <formula>$D10="PUČKO OTVORENO UČILIŠTE-PRIHODI OD DONACIJA"</formula>
    </cfRule>
    <cfRule type="expression" dxfId="92" priority="100">
      <formula>$D10="GRAD SAMOBOR-  Opći prihodi i  primici"</formula>
    </cfRule>
    <cfRule type="expression" dxfId="91" priority="101">
      <formula>$D10="PUČKO OTVORENO UČILIŠTE- VLASTITI PRIHODI"</formula>
    </cfRule>
    <cfRule type="expression" dxfId="90" priority="102">
      <formula>$D10="PUČKO OTVORENO UČILIŠTE-PRIHODI OD POMOĆI"</formula>
    </cfRule>
  </conditionalFormatting>
  <conditionalFormatting sqref="B12:G12">
    <cfRule type="expression" dxfId="89" priority="91">
      <formula>OR($B12="Aktivnost",$B12="Kapitalni projekt",$B12="Tekući projekt")</formula>
    </cfRule>
    <cfRule type="expression" dxfId="88" priority="92">
      <formula>$D12="GRAD SAMOBOR- POMOĆI"</formula>
    </cfRule>
    <cfRule type="expression" dxfId="87" priority="93">
      <formula>$D12="PUČKO OTVORENO UČILIŠTE-PRIHODI OD DONACIJA"</formula>
    </cfRule>
    <cfRule type="expression" dxfId="86" priority="94">
      <formula>$D12="GRAD SAMOBOR-  Opći prihodi i  primici"</formula>
    </cfRule>
    <cfRule type="expression" dxfId="85" priority="95">
      <formula>$D12="PUČKO OTVORENO UČILIŠTE- VLASTITI PRIHODI"</formula>
    </cfRule>
    <cfRule type="expression" dxfId="84" priority="96">
      <formula>$D12="PUČKO OTVORENO UČILIŠTE-PRIHODI OD POMOĆI"</formula>
    </cfRule>
  </conditionalFormatting>
  <conditionalFormatting sqref="B13:G13">
    <cfRule type="expression" dxfId="83" priority="85">
      <formula>OR($B13="Aktivnost",$B13="Kapitalni projekt",$B13="Tekući projekt")</formula>
    </cfRule>
    <cfRule type="expression" dxfId="82" priority="86">
      <formula>$D13="GRAD SAMOBOR- POMOĆI"</formula>
    </cfRule>
    <cfRule type="expression" dxfId="81" priority="87">
      <formula>$D13="PUČKO OTVORENO UČILIŠTE-PRIHODI OD DONACIJA"</formula>
    </cfRule>
    <cfRule type="expression" dxfId="80" priority="88">
      <formula>$D13="GRAD SAMOBOR-  Opći prihodi i  primici"</formula>
    </cfRule>
    <cfRule type="expression" dxfId="79" priority="89">
      <formula>$D13="PUČKO OTVORENO UČILIŠTE- VLASTITI PRIHODI"</formula>
    </cfRule>
    <cfRule type="expression" dxfId="78" priority="90">
      <formula>$D13="PUČKO OTVORENO UČILIŠTE-PRIHODI OD POMOĆI"</formula>
    </cfRule>
  </conditionalFormatting>
  <conditionalFormatting sqref="B14:G14">
    <cfRule type="expression" dxfId="77" priority="79">
      <formula>OR($B14="Aktivnost",$B14="Kapitalni projekt",$B14="Tekući projekt")</formula>
    </cfRule>
    <cfRule type="expression" dxfId="76" priority="80">
      <formula>$D14="GRAD SAMOBOR- POMOĆI"</formula>
    </cfRule>
    <cfRule type="expression" dxfId="75" priority="81">
      <formula>$D14="PUČKO OTVORENO UČILIŠTE-PRIHODI OD DONACIJA"</formula>
    </cfRule>
    <cfRule type="expression" dxfId="74" priority="82">
      <formula>$D14="GRAD SAMOBOR-  Opći prihodi i  primici"</formula>
    </cfRule>
    <cfRule type="expression" dxfId="73" priority="83">
      <formula>$D14="PUČKO OTVORENO UČILIŠTE- VLASTITI PRIHODI"</formula>
    </cfRule>
    <cfRule type="expression" dxfId="72" priority="84">
      <formula>$D14="PUČKO OTVORENO UČILIŠTE-PRIHODI OD POMOĆI"</formula>
    </cfRule>
  </conditionalFormatting>
  <conditionalFormatting sqref="B15:G15">
    <cfRule type="expression" dxfId="71" priority="73">
      <formula>OR($B15="Aktivnost",$B15="Kapitalni projekt",$B15="Tekući projekt")</formula>
    </cfRule>
    <cfRule type="expression" dxfId="70" priority="74">
      <formula>$D15="GRAD SAMOBOR- POMOĆI"</formula>
    </cfRule>
    <cfRule type="expression" dxfId="69" priority="75">
      <formula>$D15="PUČKO OTVORENO UČILIŠTE-PRIHODI OD DONACIJA"</formula>
    </cfRule>
    <cfRule type="expression" dxfId="68" priority="76">
      <formula>$D15="GRAD SAMOBOR-  Opći prihodi i  primici"</formula>
    </cfRule>
    <cfRule type="expression" dxfId="67" priority="77">
      <formula>$D15="PUČKO OTVORENO UČILIŠTE- VLASTITI PRIHODI"</formula>
    </cfRule>
    <cfRule type="expression" dxfId="66" priority="78">
      <formula>$D15="PUČKO OTVORENO UČILIŠTE-PRIHODI OD POMOĆI"</formula>
    </cfRule>
  </conditionalFormatting>
  <conditionalFormatting sqref="B17:G17">
    <cfRule type="expression" dxfId="65" priority="67">
      <formula>OR($B17="Aktivnost",$B17="Kapitalni projekt",$B17="Tekući projekt")</formula>
    </cfRule>
    <cfRule type="expression" dxfId="64" priority="68">
      <formula>$D17="GRAD SAMOBOR- POMOĆI"</formula>
    </cfRule>
    <cfRule type="expression" dxfId="63" priority="69">
      <formula>$D17="PUČKO OTVORENO UČILIŠTE-PRIHODI OD DONACIJA"</formula>
    </cfRule>
    <cfRule type="expression" dxfId="62" priority="70">
      <formula>$D17="GRAD SAMOBOR-  Opći prihodi i  primici"</formula>
    </cfRule>
    <cfRule type="expression" dxfId="61" priority="71">
      <formula>$D17="PUČKO OTVORENO UČILIŠTE- VLASTITI PRIHODI"</formula>
    </cfRule>
    <cfRule type="expression" dxfId="60" priority="72">
      <formula>$D17="PUČKO OTVORENO UČILIŠTE-PRIHODI OD POMOĆI"</formula>
    </cfRule>
  </conditionalFormatting>
  <conditionalFormatting sqref="B16:G16">
    <cfRule type="expression" dxfId="59" priority="61">
      <formula>OR($B16="Aktivnost",$B16="Kapitalni projekt",$B16="Tekući projekt")</formula>
    </cfRule>
    <cfRule type="expression" dxfId="58" priority="62">
      <formula>$C16="GRAD SAMOBOR- POMOĆI"</formula>
    </cfRule>
    <cfRule type="expression" dxfId="57" priority="63">
      <formula>$C16="PUČKO OTVORENO UČILIŠTE-PRIHODI OD DONACIJA"</formula>
    </cfRule>
    <cfRule type="expression" dxfId="56" priority="64">
      <formula>$C16="GRAD SAMOBOR-  Opći prihodi i  primici"</formula>
    </cfRule>
    <cfRule type="expression" dxfId="55" priority="65">
      <formula>$C16="PUČKO OTVORENO UČILIŠTE- VLASTITI PRIHODI"</formula>
    </cfRule>
    <cfRule type="expression" dxfId="54" priority="66">
      <formula>$C16="PUČKO OTVORENO UČILIŠTE-PRIHODI OD POMOĆI"</formula>
    </cfRule>
  </conditionalFormatting>
  <conditionalFormatting sqref="E16:G16">
    <cfRule type="expression" dxfId="53" priority="55">
      <formula>OR($B16="Aktivnost",$B16="Kapitalni projekt",$B16="Tekući projekt")</formula>
    </cfRule>
    <cfRule type="expression" dxfId="52" priority="56">
      <formula>$D16="GRAD SAMOBOR- POMOĆI"</formula>
    </cfRule>
    <cfRule type="expression" dxfId="51" priority="57">
      <formula>$D16="PUČKO OTVORENO UČILIŠTE-PRIHODI OD DONACIJA"</formula>
    </cfRule>
    <cfRule type="expression" dxfId="50" priority="58">
      <formula>$D16="GRAD SAMOBOR-  Opći prihodi i  primici"</formula>
    </cfRule>
    <cfRule type="expression" dxfId="49" priority="59">
      <formula>$D16="PUČKO OTVORENO UČILIŠTE- VLASTITI PRIHODI"</formula>
    </cfRule>
    <cfRule type="expression" dxfId="48" priority="60">
      <formula>$D16="PUČKO OTVORENO UČILIŠTE-PRIHODI OD POMOĆI"</formula>
    </cfRule>
  </conditionalFormatting>
  <conditionalFormatting sqref="B18:G18">
    <cfRule type="expression" dxfId="47" priority="49">
      <formula>OR($B18="Aktivnost",$B18="Kapitalni projekt",$B18="Tekući projekt")</formula>
    </cfRule>
    <cfRule type="expression" dxfId="46" priority="50">
      <formula>$D18="GRAD SAMOBOR- POMOĆI"</formula>
    </cfRule>
    <cfRule type="expression" dxfId="45" priority="51">
      <formula>$D18="PUČKO OTVORENO UČILIŠTE-PRIHODI OD DONACIJA"</formula>
    </cfRule>
    <cfRule type="expression" dxfId="44" priority="52">
      <formula>$D18="GRAD SAMOBOR-  Opći prihodi i  primici"</formula>
    </cfRule>
    <cfRule type="expression" dxfId="43" priority="53">
      <formula>$D18="PUČKO OTVORENO UČILIŠTE- VLASTITI PRIHODI"</formula>
    </cfRule>
    <cfRule type="expression" dxfId="42" priority="54">
      <formula>$D18="PUČKO OTVORENO UČILIŠTE-PRIHODI OD POMOĆI"</formula>
    </cfRule>
  </conditionalFormatting>
  <conditionalFormatting sqref="B19:G19 G20:G21">
    <cfRule type="expression" dxfId="41" priority="43">
      <formula>OR($B19="Aktivnost",$B19="Kapitalni projekt",$B19="Tekući projekt")</formula>
    </cfRule>
    <cfRule type="expression" dxfId="40" priority="44">
      <formula>$D19="GRAD SAMOBOR- POMOĆI"</formula>
    </cfRule>
    <cfRule type="expression" dxfId="39" priority="45">
      <formula>$D19="PUČKO OTVORENO UČILIŠTE-PRIHODI OD DONACIJA"</formula>
    </cfRule>
    <cfRule type="expression" dxfId="38" priority="46">
      <formula>$D19="GRAD SAMOBOR-  Opći prihodi i  primici"</formula>
    </cfRule>
    <cfRule type="expression" dxfId="37" priority="47">
      <formula>$D19="PUČKO OTVORENO UČILIŠTE- VLASTITI PRIHODI"</formula>
    </cfRule>
    <cfRule type="expression" dxfId="36" priority="48">
      <formula>$D19="PUČKO OTVORENO UČILIŠTE-PRIHODI OD POMOĆI"</formula>
    </cfRule>
  </conditionalFormatting>
  <conditionalFormatting sqref="B20:G20">
    <cfRule type="expression" dxfId="35" priority="37">
      <formula>OR($B20="Aktivnost",$B20="Kapitalni projekt",$B20="Tekući projekt")</formula>
    </cfRule>
    <cfRule type="expression" dxfId="34" priority="38">
      <formula>$D20="GRAD SAMOBOR- POMOĆI"</formula>
    </cfRule>
    <cfRule type="expression" dxfId="33" priority="39">
      <formula>$D20="PUČKO OTVORENO UČILIŠTE-PRIHODI OD DONACIJA"</formula>
    </cfRule>
    <cfRule type="expression" dxfId="32" priority="40">
      <formula>$D20="GRAD SAMOBOR-  Opći prihodi i  primici"</formula>
    </cfRule>
    <cfRule type="expression" dxfId="31" priority="41">
      <formula>$D20="PUČKO OTVORENO UČILIŠTE- VLASTITI PRIHODI"</formula>
    </cfRule>
    <cfRule type="expression" dxfId="30" priority="42">
      <formula>$D20="PUČKO OTVORENO UČILIŠTE-PRIHODI OD POMOĆI"</formula>
    </cfRule>
  </conditionalFormatting>
  <conditionalFormatting sqref="B21:G21">
    <cfRule type="expression" dxfId="29" priority="31">
      <formula>OR($B21="Aktivnost",$B21="Kapitalni projekt",$B21="Tekući projekt")</formula>
    </cfRule>
    <cfRule type="expression" dxfId="28" priority="32">
      <formula>$D21="GRAD SAMOBOR- POMOĆI"</formula>
    </cfRule>
    <cfRule type="expression" dxfId="27" priority="33">
      <formula>$D21="PUČKO OTVORENO UČILIŠTE-PRIHODI OD DONACIJA"</formula>
    </cfRule>
    <cfRule type="expression" dxfId="26" priority="34">
      <formula>$D21="GRAD SAMOBOR-  Opći prihodi i  primici"</formula>
    </cfRule>
    <cfRule type="expression" dxfId="25" priority="35">
      <formula>$D21="PUČKO OTVORENO UČILIŠTE- VLASTITI PRIHODI"</formula>
    </cfRule>
    <cfRule type="expression" dxfId="24" priority="36">
      <formula>$D21="PUČKO OTVORENO UČILIŠTE-PRIHODI OD POMOĆI"</formula>
    </cfRule>
  </conditionalFormatting>
  <conditionalFormatting sqref="E10:G10">
    <cfRule type="expression" dxfId="23" priority="25">
      <formula>OR($B10="Aktivnost",$B10="Kapitalni projekt",$B10="Tekući projekt")</formula>
    </cfRule>
    <cfRule type="expression" dxfId="22" priority="26">
      <formula>$C10="GRAD SAMOBOR- POMOĆI"</formula>
    </cfRule>
    <cfRule type="expression" dxfId="21" priority="27">
      <formula>$C10="PUČKO OTVORENO UČILIŠTE-PRIHODI OD DONACIJA"</formula>
    </cfRule>
    <cfRule type="expression" dxfId="20" priority="28">
      <formula>$C10="GRAD SAMOBOR-  Opći prihodi i  primici"</formula>
    </cfRule>
    <cfRule type="expression" dxfId="19" priority="29">
      <formula>$C10="PUČKO OTVORENO UČILIŠTE- VLASTITI PRIHODI"</formula>
    </cfRule>
    <cfRule type="expression" dxfId="18" priority="30">
      <formula>$C10="PUČKO OTVORENO UČILIŠTE-PRIHODI OD POMOĆI"</formula>
    </cfRule>
  </conditionalFormatting>
  <conditionalFormatting sqref="E10:G10">
    <cfRule type="expression" dxfId="17" priority="19">
      <formula>OR($B10="Aktivnost",$B10="Kapitalni projekt",$B10="Tekući projekt")</formula>
    </cfRule>
    <cfRule type="expression" dxfId="16" priority="20">
      <formula>$D10="GRAD SAMOBOR- POMOĆI"</formula>
    </cfRule>
    <cfRule type="expression" dxfId="15" priority="21">
      <formula>$D10="PUČKO OTVORENO UČILIŠTE-PRIHODI OD DONACIJA"</formula>
    </cfRule>
    <cfRule type="expression" dxfId="14" priority="22">
      <formula>$D10="GRAD SAMOBOR-  Opći prihodi i  primici"</formula>
    </cfRule>
    <cfRule type="expression" dxfId="13" priority="23">
      <formula>$D10="PUČKO OTVORENO UČILIŠTE- VLASTITI PRIHODI"</formula>
    </cfRule>
    <cfRule type="expression" dxfId="12" priority="24">
      <formula>$D10="PUČKO OTVORENO UČILIŠTE-PRIHODI OD POMOĆI"</formula>
    </cfRule>
  </conditionalFormatting>
  <conditionalFormatting sqref="E4:G4">
    <cfRule type="expression" dxfId="11" priority="13">
      <formula>OR($B4="Aktivnost",$B4="Kapitalni projekt",$B4="Tekući projekt")</formula>
    </cfRule>
    <cfRule type="expression" dxfId="10" priority="14">
      <formula>$C4="GRAD SAMOBOR- POMOĆI"</formula>
    </cfRule>
    <cfRule type="expression" dxfId="9" priority="15">
      <formula>$C4="PUČKO OTVORENO UČILIŠTE-PRIHODI OD DONACIJA"</formula>
    </cfRule>
    <cfRule type="expression" dxfId="8" priority="16">
      <formula>$C4="GRAD SAMOBOR-  Opći prihodi i  primici"</formula>
    </cfRule>
    <cfRule type="expression" dxfId="7" priority="17">
      <formula>$C4="PUČKO OTVORENO UČILIŠTE- VLASTITI PRIHODI"</formula>
    </cfRule>
    <cfRule type="expression" dxfId="6" priority="18">
      <formula>$C4="PUČKO OTVORENO UČILIŠTE-PRIHODI OD POMOĆI"</formula>
    </cfRule>
  </conditionalFormatting>
  <conditionalFormatting sqref="E4:G4">
    <cfRule type="expression" dxfId="5" priority="7">
      <formula>OR($B4="Aktivnost",$B4="Kapitalni projekt",$B4="Tekući projekt")</formula>
    </cfRule>
    <cfRule type="expression" dxfId="4" priority="8">
      <formula>$D4="GRAD SAMOBOR- POMOĆI"</formula>
    </cfRule>
    <cfRule type="expression" dxfId="3" priority="9">
      <formula>$D4="PUČKO OTVORENO UČILIŠTE-PRIHODI OD DONACIJA"</formula>
    </cfRule>
    <cfRule type="expression" dxfId="2" priority="10">
      <formula>$D4="GRAD SAMOBOR-  Opći prihodi i  primici"</formula>
    </cfRule>
    <cfRule type="expression" dxfId="1" priority="11">
      <formula>$D4="PUČKO OTVORENO UČILIŠTE- VLASTITI PRIHODI"</formula>
    </cfRule>
    <cfRule type="expression" dxfId="0" priority="12">
      <formula>$D4="PUČKO OTVORENO UČILIŠTE-PRIHODI OD POMOĆI"</formula>
    </cfRule>
  </conditionalFormatting>
  <pageMargins left="0.31496062992125984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Opći dio</vt:lpstr>
      <vt:lpstr>Prijedlog financijskog plana</vt:lpstr>
      <vt:lpstr>List2</vt:lpstr>
      <vt:lpstr>'Prijedlog financijskog plana'!Print_Area</vt:lpstr>
      <vt:lpstr>'Prijedlog financijskog plana'!Print_Titles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Sklemencic</dc:creator>
  <cp:lastModifiedBy>Korisnik</cp:lastModifiedBy>
  <cp:lastPrinted>2019-07-19T15:06:52Z</cp:lastPrinted>
  <dcterms:created xsi:type="dcterms:W3CDTF">2019-02-06T07:47:24Z</dcterms:created>
  <dcterms:modified xsi:type="dcterms:W3CDTF">2019-07-19T16:14:14Z</dcterms:modified>
</cp:coreProperties>
</file>