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\Documents\Financijski planovi\"/>
    </mc:Choice>
  </mc:AlternateContent>
  <xr:revisionPtr revIDLastSave="0" documentId="8_{D2480672-C7D7-4CC8-A167-25ABE38259D8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Plan radno" sheetId="1" r:id="rId1"/>
    <sheet name="PLAN 3.razina" sheetId="4" r:id="rId2"/>
  </sheets>
  <externalReferences>
    <externalReference r:id="rId3"/>
  </externalReferences>
  <definedNames>
    <definedName name="AKT" localSheetId="1">#REF!</definedName>
    <definedName name="AKT">'[1]Interni plan'!$L$30:$L$122</definedName>
    <definedName name="iZVOR" localSheetId="1">#REF!</definedName>
    <definedName name="iZVOR">'[1]Interni plan'!$K$30:$K$122</definedName>
    <definedName name="KONTO" localSheetId="1">#REF!</definedName>
    <definedName name="KONTO">'[1]Interni plan'!$J$30:$J$122</definedName>
    <definedName name="PLAN" localSheetId="1">#REF!</definedName>
    <definedName name="PLAN">'[1]Interni plan'!$F$30:$F$122</definedName>
    <definedName name="_xlnm.Print_Area" localSheetId="1">'PLAN 3.razina'!$B$1:$E$47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4" l="1"/>
  <c r="F46" i="4" s="1"/>
  <c r="F7" i="1"/>
  <c r="F8" i="1"/>
  <c r="F12" i="1"/>
  <c r="F31" i="1"/>
  <c r="F30" i="1" s="1"/>
  <c r="F33" i="1"/>
  <c r="F35" i="1"/>
  <c r="F37" i="1"/>
  <c r="F39" i="1"/>
  <c r="F41" i="1"/>
  <c r="F44" i="1"/>
  <c r="F43" i="1" s="1"/>
  <c r="F46" i="1"/>
  <c r="F48" i="1"/>
  <c r="F50" i="1"/>
  <c r="F77" i="1"/>
  <c r="F74" i="1"/>
  <c r="F71" i="1"/>
  <c r="F67" i="1"/>
  <c r="F54" i="1"/>
  <c r="F63" i="1"/>
  <c r="F29" i="1" l="1"/>
  <c r="E40" i="4"/>
  <c r="E38" i="4"/>
  <c r="E37" i="4"/>
  <c r="E36" i="4"/>
  <c r="E35" i="4"/>
  <c r="E34" i="4"/>
  <c r="E32" i="4"/>
  <c r="E31" i="4"/>
  <c r="E30" i="4"/>
  <c r="E29" i="4"/>
  <c r="D29" i="4"/>
  <c r="D30" i="4"/>
  <c r="D31" i="4"/>
  <c r="D32" i="4"/>
  <c r="D34" i="4"/>
  <c r="E27" i="4"/>
  <c r="E26" i="4"/>
  <c r="E25" i="4"/>
  <c r="E24" i="4"/>
  <c r="E23" i="4"/>
  <c r="E22" i="4"/>
  <c r="D40" i="4"/>
  <c r="D38" i="4"/>
  <c r="D37" i="4"/>
  <c r="D36" i="4"/>
  <c r="D35" i="4"/>
  <c r="D27" i="4"/>
  <c r="D26" i="4"/>
  <c r="D25" i="4"/>
  <c r="D24" i="4"/>
  <c r="D23" i="4"/>
  <c r="D22" i="4"/>
  <c r="D21" i="4" s="1"/>
  <c r="E16" i="4"/>
  <c r="E15" i="4"/>
  <c r="E14" i="4"/>
  <c r="E13" i="4"/>
  <c r="E12" i="4"/>
  <c r="E11" i="4"/>
  <c r="E10" i="4"/>
  <c r="E8" i="4"/>
  <c r="E7" i="4" s="1"/>
  <c r="D16" i="4"/>
  <c r="D15" i="4"/>
  <c r="D14" i="4"/>
  <c r="D13" i="4"/>
  <c r="D12" i="4"/>
  <c r="D11" i="4"/>
  <c r="D10" i="4"/>
  <c r="D8" i="4"/>
  <c r="D7" i="4" s="1"/>
  <c r="I73" i="1"/>
  <c r="I62" i="1"/>
  <c r="I52" i="1"/>
  <c r="I36" i="1"/>
  <c r="I23" i="1"/>
  <c r="I15" i="1"/>
  <c r="H77" i="1"/>
  <c r="H74" i="1"/>
  <c r="H71" i="1"/>
  <c r="H67" i="1"/>
  <c r="H63" i="1"/>
  <c r="H54" i="1"/>
  <c r="H50" i="1"/>
  <c r="H48" i="1"/>
  <c r="H46" i="1"/>
  <c r="H44" i="1"/>
  <c r="H41" i="1"/>
  <c r="H39" i="1"/>
  <c r="H37" i="1"/>
  <c r="H35" i="1"/>
  <c r="H33" i="1"/>
  <c r="H31" i="1"/>
  <c r="H30" i="1" s="1"/>
  <c r="H26" i="1"/>
  <c r="H24" i="1"/>
  <c r="H22" i="1"/>
  <c r="H20" i="1"/>
  <c r="H18" i="1"/>
  <c r="H15" i="1"/>
  <c r="H13" i="1"/>
  <c r="G13" i="1"/>
  <c r="F10" i="4" s="1"/>
  <c r="H8" i="1"/>
  <c r="H9" i="1"/>
  <c r="G78" i="1"/>
  <c r="I78" i="1" s="1"/>
  <c r="G77" i="1"/>
  <c r="F40" i="4" s="1"/>
  <c r="G76" i="1"/>
  <c r="I76" i="1" s="1"/>
  <c r="G75" i="1"/>
  <c r="I75" i="1" s="1"/>
  <c r="G74" i="1"/>
  <c r="F38" i="4" s="1"/>
  <c r="G73" i="1"/>
  <c r="G72" i="1"/>
  <c r="I72" i="1" s="1"/>
  <c r="G71" i="1"/>
  <c r="I71" i="1" s="1"/>
  <c r="G70" i="1"/>
  <c r="I70" i="1" s="1"/>
  <c r="G69" i="1"/>
  <c r="I69" i="1" s="1"/>
  <c r="G68" i="1"/>
  <c r="I68" i="1" s="1"/>
  <c r="G67" i="1"/>
  <c r="F36" i="4" s="1"/>
  <c r="G66" i="1"/>
  <c r="I66" i="1" s="1"/>
  <c r="G65" i="1"/>
  <c r="I65" i="1" s="1"/>
  <c r="G64" i="1"/>
  <c r="I64" i="1" s="1"/>
  <c r="G63" i="1"/>
  <c r="F35" i="4" s="1"/>
  <c r="G62" i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F34" i="4" s="1"/>
  <c r="G53" i="1"/>
  <c r="I53" i="1" s="1"/>
  <c r="G52" i="1"/>
  <c r="G51" i="1"/>
  <c r="I51" i="1" s="1"/>
  <c r="G50" i="1"/>
  <c r="F32" i="4" s="1"/>
  <c r="G49" i="1"/>
  <c r="I49" i="1" s="1"/>
  <c r="G48" i="1"/>
  <c r="F31" i="4" s="1"/>
  <c r="G47" i="1"/>
  <c r="I47" i="1" s="1"/>
  <c r="G46" i="1"/>
  <c r="F30" i="4" s="1"/>
  <c r="G45" i="1"/>
  <c r="I45" i="1" s="1"/>
  <c r="G44" i="1"/>
  <c r="F29" i="4" s="1"/>
  <c r="G43" i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G22" i="1"/>
  <c r="F14" i="4" s="1"/>
  <c r="G21" i="1"/>
  <c r="I21" i="1" s="1"/>
  <c r="G20" i="1"/>
  <c r="I20" i="1" s="1"/>
  <c r="G19" i="1"/>
  <c r="I19" i="1" s="1"/>
  <c r="G18" i="1"/>
  <c r="G12" i="1" s="1"/>
  <c r="G17" i="1"/>
  <c r="I17" i="1" s="1"/>
  <c r="G16" i="1"/>
  <c r="I16" i="1" s="1"/>
  <c r="G15" i="1"/>
  <c r="F11" i="4" s="1"/>
  <c r="G14" i="1"/>
  <c r="I14" i="1" s="1"/>
  <c r="G11" i="1"/>
  <c r="I11" i="1" s="1"/>
  <c r="G10" i="1"/>
  <c r="G9" i="1" s="1"/>
  <c r="I9" i="1" s="1"/>
  <c r="G7" i="1"/>
  <c r="I7" i="1" s="1"/>
  <c r="G8" i="1" l="1"/>
  <c r="I8" i="1" s="1"/>
  <c r="I13" i="1"/>
  <c r="F15" i="4"/>
  <c r="H43" i="1"/>
  <c r="I43" i="1" s="1"/>
  <c r="I22" i="1"/>
  <c r="F16" i="4"/>
  <c r="I63" i="1"/>
  <c r="I74" i="1"/>
  <c r="F8" i="4"/>
  <c r="F7" i="4" s="1"/>
  <c r="H12" i="1"/>
  <c r="I12" i="1" s="1"/>
  <c r="F22" i="4"/>
  <c r="I10" i="1"/>
  <c r="I18" i="1"/>
  <c r="I77" i="1"/>
  <c r="E9" i="4"/>
  <c r="F12" i="4"/>
  <c r="F9" i="4" s="1"/>
  <c r="F18" i="4" s="1"/>
  <c r="F27" i="4"/>
  <c r="F13" i="4"/>
  <c r="F23" i="4"/>
  <c r="F24" i="4"/>
  <c r="F25" i="4"/>
  <c r="F26" i="4"/>
  <c r="E21" i="4"/>
  <c r="I44" i="1"/>
  <c r="I46" i="1"/>
  <c r="I48" i="1"/>
  <c r="I50" i="1"/>
  <c r="E28" i="4"/>
  <c r="F37" i="4"/>
  <c r="F28" i="4" s="1"/>
  <c r="I67" i="1"/>
  <c r="I54" i="1"/>
  <c r="D28" i="4"/>
  <c r="D41" i="4" s="1"/>
  <c r="D44" i="4" s="1"/>
  <c r="E18" i="4"/>
  <c r="D9" i="4"/>
  <c r="D18" i="4" s="1"/>
  <c r="D43" i="4" s="1"/>
  <c r="E43" i="4"/>
  <c r="F21" i="4" l="1"/>
  <c r="E41" i="4"/>
  <c r="E44" i="4" s="1"/>
  <c r="F41" i="4"/>
  <c r="F44" i="4" s="1"/>
  <c r="E45" i="4"/>
  <c r="D45" i="4"/>
  <c r="E47" i="4" s="1"/>
  <c r="F43" i="4"/>
  <c r="F45" i="4" l="1"/>
  <c r="F47" i="4"/>
</calcChain>
</file>

<file path=xl/sharedStrings.xml><?xml version="1.0" encoding="utf-8"?>
<sst xmlns="http://schemas.openxmlformats.org/spreadsheetml/2006/main" count="214" uniqueCount="180">
  <si>
    <t>USTANOVA  S.O.S.</t>
  </si>
  <si>
    <t>OIB:20989827878</t>
  </si>
  <si>
    <t>Izvršenje plana prihoda i rashoda na dan 31.03.2022.godine</t>
  </si>
  <si>
    <t>Values</t>
  </si>
  <si>
    <t>POZICIJA</t>
  </si>
  <si>
    <t>KONTO</t>
  </si>
  <si>
    <t>OPIS POZICIJE</t>
  </si>
  <si>
    <t>PLANIRANO</t>
  </si>
  <si>
    <t xml:space="preserve"> IZVRŠENO</t>
  </si>
  <si>
    <t xml:space="preserve">NEIZVRŠENO </t>
  </si>
  <si>
    <t>PRIHODI</t>
  </si>
  <si>
    <t>IZVOR GRAD SAMOBOR</t>
  </si>
  <si>
    <t>351-PRIHODI OD DONACIJA IZ PRORAČUNA GRADA SAMOBORA</t>
  </si>
  <si>
    <t>P001</t>
  </si>
  <si>
    <t>3512</t>
  </si>
  <si>
    <t>Prihodi od donacija iz proračuna Grada Samobora</t>
  </si>
  <si>
    <t>P002</t>
  </si>
  <si>
    <t>Prihodi od donacija iz proračuna Grada Samobora - usluge tekućeg investicijskog održavanja</t>
  </si>
  <si>
    <t>IZVOR USTANOVA S.O.S.</t>
  </si>
  <si>
    <t>311-PRIHODI OD PRODAJE ROBA I PRUŽANJA USLUGA</t>
  </si>
  <si>
    <t>P003</t>
  </si>
  <si>
    <t>3112</t>
  </si>
  <si>
    <t>Prihodi od pružanja usluga</t>
  </si>
  <si>
    <t>341-PRIHODI OD FINANCIJSKE IMOVINE</t>
  </si>
  <si>
    <t>P004</t>
  </si>
  <si>
    <t>3413</t>
  </si>
  <si>
    <t>Kamate na depozite po viđenju</t>
  </si>
  <si>
    <t>P005</t>
  </si>
  <si>
    <t>3414</t>
  </si>
  <si>
    <t>Prihodi od zateznih kamata</t>
  </si>
  <si>
    <t>342-PRIHODI OD NEFINANCIJSKE IMOVINE</t>
  </si>
  <si>
    <t>P006</t>
  </si>
  <si>
    <t>3421</t>
  </si>
  <si>
    <t>Prihodi od zakupa i iznajmljivanja imovine</t>
  </si>
  <si>
    <t>P011</t>
  </si>
  <si>
    <t>Prihodi od ukidanja vremenskih razgraničenja amortizacija</t>
  </si>
  <si>
    <t>353-PRIHODI OD TRGOVAČKIH DRUŠTAVA I OSTALIH PRAVNIH OSOBA</t>
  </si>
  <si>
    <t>P007</t>
  </si>
  <si>
    <t>3531</t>
  </si>
  <si>
    <t>Prihodi od donacija trgovačkih društava i ostalih pravnih osoba</t>
  </si>
  <si>
    <t>361-PRIHODI OD NAKNADE ŠTETE I REFUNDACIJA</t>
  </si>
  <si>
    <t>P008</t>
  </si>
  <si>
    <t>3611</t>
  </si>
  <si>
    <t>Prihodi od naknade šteta</t>
  </si>
  <si>
    <t>363-OSTALI NESPOMENUTI PRIHODI</t>
  </si>
  <si>
    <t>P009</t>
  </si>
  <si>
    <t>3632</t>
  </si>
  <si>
    <t>Naplaćena otpisana potraživanja</t>
  </si>
  <si>
    <t>P010</t>
  </si>
  <si>
    <t>3633</t>
  </si>
  <si>
    <t>Ostali nespomenuti prihodi</t>
  </si>
  <si>
    <t>RASHODI</t>
  </si>
  <si>
    <t>411-PLAĆE</t>
  </si>
  <si>
    <t>R001</t>
  </si>
  <si>
    <t>4111</t>
  </si>
  <si>
    <t>Plaće za redovan rad</t>
  </si>
  <si>
    <t>412-OSTALI RASHODI ZA RADNIKE</t>
  </si>
  <si>
    <t>R002</t>
  </si>
  <si>
    <t>4121</t>
  </si>
  <si>
    <t>Ostali rashodi za radnike</t>
  </si>
  <si>
    <t>413-DOPRINOSI NA PLAĆE</t>
  </si>
  <si>
    <t>R003</t>
  </si>
  <si>
    <t>4131</t>
  </si>
  <si>
    <t>Doprinosi za zdravstveno osiguranje</t>
  </si>
  <si>
    <t>421-NAKNADE TROŠKOVA RADNICIMA</t>
  </si>
  <si>
    <t>R004</t>
  </si>
  <si>
    <t>4212</t>
  </si>
  <si>
    <t>Naknade za prijevoz, za rad na terenu i odvojeni život radnicima</t>
  </si>
  <si>
    <t>422-NAKNADE ČLANOVIMA U PREDSTAVNIČKIM I IZVRŠNIM TIJELIMA, POVJERENSTVIO</t>
  </si>
  <si>
    <t>R005</t>
  </si>
  <si>
    <t>4221</t>
  </si>
  <si>
    <t>Naknade za obavljanje aktivnosti članovima u predstavničkim i izvršnim tijelima, povjerenstvima i slično</t>
  </si>
  <si>
    <t>425-RASHODI ZA USLUGE</t>
  </si>
  <si>
    <t>R006</t>
  </si>
  <si>
    <t>4252</t>
  </si>
  <si>
    <t>Usluge tekućeg i investicijskog održavanja</t>
  </si>
  <si>
    <t>R007</t>
  </si>
  <si>
    <t>R0081</t>
  </si>
  <si>
    <t>R008</t>
  </si>
  <si>
    <t>R009</t>
  </si>
  <si>
    <t>4211</t>
  </si>
  <si>
    <t>Službena putovanja radnika</t>
  </si>
  <si>
    <t>R010</t>
  </si>
  <si>
    <t>4213</t>
  </si>
  <si>
    <t>Stručno usavršavanje radnika</t>
  </si>
  <si>
    <t>R011</t>
  </si>
  <si>
    <t>R012</t>
  </si>
  <si>
    <t>4251</t>
  </si>
  <si>
    <t>Usluge telefona, pošte i prijevoza</t>
  </si>
  <si>
    <t>R013</t>
  </si>
  <si>
    <t>R014</t>
  </si>
  <si>
    <t>4253</t>
  </si>
  <si>
    <t>Usluge promidžbe i informiranja</t>
  </si>
  <si>
    <t>R015</t>
  </si>
  <si>
    <t>4254</t>
  </si>
  <si>
    <t>Komunalne usluge</t>
  </si>
  <si>
    <t>R016</t>
  </si>
  <si>
    <t>4255</t>
  </si>
  <si>
    <t>Zakupnine i najamnine</t>
  </si>
  <si>
    <t>R017</t>
  </si>
  <si>
    <t>4256</t>
  </si>
  <si>
    <t>Zdravstvene i veterinarske usluge</t>
  </si>
  <si>
    <t>R018</t>
  </si>
  <si>
    <t>4257</t>
  </si>
  <si>
    <t>Intelektualne i osobne usluge</t>
  </si>
  <si>
    <t>R019</t>
  </si>
  <si>
    <t>4259</t>
  </si>
  <si>
    <t>Ostale usluge</t>
  </si>
  <si>
    <t>426-RASHODI ZA MATERIJAL I ENERGIJU</t>
  </si>
  <si>
    <t>R020</t>
  </si>
  <si>
    <t>4261</t>
  </si>
  <si>
    <t>Uredski materijal i ostali materijalni rashodi</t>
  </si>
  <si>
    <t>R021</t>
  </si>
  <si>
    <t>4263</t>
  </si>
  <si>
    <t>Energija</t>
  </si>
  <si>
    <t>R022</t>
  </si>
  <si>
    <t>4264</t>
  </si>
  <si>
    <t>Sitni inventar i auto gume</t>
  </si>
  <si>
    <t>429-OSTALI NESPOMENUTI MATERIJALNI RASHODI</t>
  </si>
  <si>
    <t>R023</t>
  </si>
  <si>
    <t>4291</t>
  </si>
  <si>
    <t>Premije osiguranja</t>
  </si>
  <si>
    <t>R024</t>
  </si>
  <si>
    <t>4292</t>
  </si>
  <si>
    <t>Reprezentacija</t>
  </si>
  <si>
    <t>R026</t>
  </si>
  <si>
    <t>4295</t>
  </si>
  <si>
    <t>Ostali nespomenuti materijani rashodi</t>
  </si>
  <si>
    <t>431-AMORTIZACIJA</t>
  </si>
  <si>
    <t>R027</t>
  </si>
  <si>
    <t>4311</t>
  </si>
  <si>
    <t>Amortizacija DI nabavljene iz gradskih izvora</t>
  </si>
  <si>
    <t>R028</t>
  </si>
  <si>
    <t>Amortizacija DI nabavljene iz vlastitih izvora</t>
  </si>
  <si>
    <t>443-OSTALI FINANCIJSKI RASHODI</t>
  </si>
  <si>
    <t>R029</t>
  </si>
  <si>
    <t>4431</t>
  </si>
  <si>
    <t>Bankarske usluge i usluge platnog prometa</t>
  </si>
  <si>
    <t>4432</t>
  </si>
  <si>
    <t>Negativne tečajne razlike</t>
  </si>
  <si>
    <t>462-OSTALI NESPOMENUTI RASHODI</t>
  </si>
  <si>
    <t>R030</t>
  </si>
  <si>
    <t>4622</t>
  </si>
  <si>
    <t>Otpisana potraživanja</t>
  </si>
  <si>
    <t>I.IZMJENE</t>
  </si>
  <si>
    <t>PLAN I.IZMJENE</t>
  </si>
  <si>
    <t>USTANOVA S.O.S.</t>
  </si>
  <si>
    <t>IZVOR KONTO</t>
  </si>
  <si>
    <t>PLAN 2022.g</t>
  </si>
  <si>
    <t xml:space="preserve">IZVOR  GRAD SAMOBOR                                </t>
  </si>
  <si>
    <t>Prihodi od donacija iz proračuna grada Samobora</t>
  </si>
  <si>
    <t xml:space="preserve">IZVOR  USTANOVA S.O.S.                             </t>
  </si>
  <si>
    <t xml:space="preserve">Prihodi od prodaje roba i pružanja usluga </t>
  </si>
  <si>
    <t>Prihodi od financijske imovine</t>
  </si>
  <si>
    <t>Prihodi od nefinancijske imovine</t>
  </si>
  <si>
    <t>Prihodi od donacija iz proračuna grada Samobora (obračunski prihodi)</t>
  </si>
  <si>
    <t>Prihodi od trgovačkih društava i ostalih pravnih osoba</t>
  </si>
  <si>
    <t>Prihodi od naknade štete i refundacija</t>
  </si>
  <si>
    <t>Tekući prihodi od povezanih neprofitnih organizacija</t>
  </si>
  <si>
    <t>UKUPNO PRIHODI</t>
  </si>
  <si>
    <t>Plaće</t>
  </si>
  <si>
    <t>Doprinosi na plaće</t>
  </si>
  <si>
    <t>Naknade troškova radnicima</t>
  </si>
  <si>
    <t>Naknade članovima u predstavničkim i izvršnim tijelima, povjerenstvima i slično</t>
  </si>
  <si>
    <t>Rashodi za usluge</t>
  </si>
  <si>
    <t>Naknade ostalim osobama izvan radnog odnosa</t>
  </si>
  <si>
    <t>Rashodi za materijal i energiju</t>
  </si>
  <si>
    <t xml:space="preserve">Ostali nespomenuti materijalni rashodi </t>
  </si>
  <si>
    <t>Amortizacija</t>
  </si>
  <si>
    <t>Ostali financijski rashodi</t>
  </si>
  <si>
    <t>Tekuće donacije</t>
  </si>
  <si>
    <t>Ostali nespomenuti rashodi</t>
  </si>
  <si>
    <t>UKUPNO RASHODI</t>
  </si>
  <si>
    <t xml:space="preserve">UKUPNO PRIHODI </t>
  </si>
  <si>
    <t xml:space="preserve">UKUPNO RASHODI </t>
  </si>
  <si>
    <t>REZULTAT POSLOVANJA</t>
  </si>
  <si>
    <t>VIŠAK/MANJAK PRIHODA - PRENESENI</t>
  </si>
  <si>
    <t xml:space="preserve">OSTATAK VIŠKA ZA PRIJENOS U NAREDNU GODINU </t>
  </si>
  <si>
    <t>I. IZMJENE 
PLAN 2022.g</t>
  </si>
  <si>
    <t>FINANCIJSKOG PLANA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</si>
</sst>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58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1" applyFont="1"/>
    <xf numFmtId="0" fontId="7" fillId="0" borderId="0" xfId="1"/>
    <xf numFmtId="0" fontId="3" fillId="0" borderId="0" xfId="2" applyFont="1" applyAlignment="1">
      <alignment wrapText="1"/>
    </xf>
    <xf numFmtId="0" fontId="7" fillId="0" borderId="2" xfId="1" applyBorder="1" applyAlignment="1">
      <alignment horizontal="center" vertical="center" wrapText="1"/>
    </xf>
    <xf numFmtId="0" fontId="7" fillId="0" borderId="3" xfId="1" applyBorder="1" applyAlignment="1">
      <alignment horizontal="center" vertical="center"/>
    </xf>
    <xf numFmtId="0" fontId="7" fillId="0" borderId="0" xfId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0" fillId="4" borderId="3" xfId="1" applyFont="1" applyFill="1" applyBorder="1" applyAlignment="1">
      <alignment vertical="center"/>
    </xf>
    <xf numFmtId="0" fontId="7" fillId="4" borderId="3" xfId="1" applyFill="1" applyBorder="1" applyAlignment="1">
      <alignment vertical="center"/>
    </xf>
    <xf numFmtId="165" fontId="10" fillId="4" borderId="3" xfId="1" applyNumberFormat="1" applyFont="1" applyFill="1" applyBorder="1" applyAlignment="1">
      <alignment vertical="center"/>
    </xf>
    <xf numFmtId="0" fontId="7" fillId="0" borderId="3" xfId="1" applyBorder="1" applyAlignment="1">
      <alignment vertical="center" wrapText="1"/>
    </xf>
    <xf numFmtId="165" fontId="7" fillId="0" borderId="3" xfId="1" applyNumberFormat="1" applyBorder="1" applyAlignment="1">
      <alignment vertical="center" wrapText="1"/>
    </xf>
    <xf numFmtId="0" fontId="7" fillId="0" borderId="2" xfId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7" fillId="0" borderId="0" xfId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7" fillId="0" borderId="0" xfId="1" applyBorder="1" applyAlignment="1">
      <alignment vertical="center"/>
    </xf>
    <xf numFmtId="165" fontId="7" fillId="0" borderId="0" xfId="1" applyNumberFormat="1" applyAlignment="1">
      <alignment vertical="center"/>
    </xf>
    <xf numFmtId="165" fontId="10" fillId="0" borderId="0" xfId="1" applyNumberFormat="1" applyFont="1" applyAlignment="1">
      <alignment vertical="center"/>
    </xf>
    <xf numFmtId="0" fontId="10" fillId="0" borderId="3" xfId="1" applyFont="1" applyBorder="1" applyAlignment="1">
      <alignment horizontal="right" vertical="center"/>
    </xf>
    <xf numFmtId="165" fontId="7" fillId="0" borderId="3" xfId="1" applyNumberFormat="1" applyBorder="1" applyAlignment="1">
      <alignment vertical="center"/>
    </xf>
    <xf numFmtId="0" fontId="10" fillId="0" borderId="3" xfId="1" applyFont="1" applyBorder="1" applyAlignment="1">
      <alignment horizontal="right" vertical="center" wrapText="1"/>
    </xf>
    <xf numFmtId="165" fontId="10" fillId="0" borderId="3" xfId="1" applyNumberFormat="1" applyFont="1" applyBorder="1" applyAlignment="1">
      <alignment vertical="center"/>
    </xf>
    <xf numFmtId="165" fontId="10" fillId="0" borderId="3" xfId="1" applyNumberFormat="1" applyFont="1" applyBorder="1" applyAlignment="1">
      <alignment horizontal="right" vertical="center"/>
    </xf>
    <xf numFmtId="165" fontId="7" fillId="0" borderId="0" xfId="1" applyNumberFormat="1"/>
    <xf numFmtId="0" fontId="7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4" borderId="2" xfId="1" applyFont="1" applyFill="1" applyBorder="1" applyAlignment="1">
      <alignment horizontal="right" vertical="center" wrapText="1"/>
    </xf>
    <xf numFmtId="0" fontId="10" fillId="4" borderId="5" xfId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</cellXfs>
  <cellStyles count="9"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no" xfId="0" builtinId="0"/>
    <cellStyle name="Normalno 2" xfId="7" xr:uid="{00000000-0005-0000-0000-000007000000}"/>
    <cellStyle name="Obično_Knjiga3" xfId="8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_KS/KS_DVO/Prorac/Klijenti/SAMOBORSKI%20MUZEJ/Plan/2017-2019/Plan%20S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i plan"/>
      <sheetName val="Rashodi za zaposlene"/>
      <sheetName val="OPĆI DIO"/>
      <sheetName val="FP Ril"/>
      <sheetName val="Programi"/>
      <sheetName val="FP PiP 1"/>
      <sheetName val="FP PiP 2"/>
    </sheetNames>
    <sheetDataSet>
      <sheetData sheetId="0">
        <row r="30">
          <cell r="F30">
            <v>736672</v>
          </cell>
          <cell r="J30" t="str">
            <v>311</v>
          </cell>
          <cell r="K30" t="str">
            <v>O</v>
          </cell>
          <cell r="L30" t="str">
            <v>Aktivnost P4040A404001 Redovna djelatnost</v>
          </cell>
        </row>
        <row r="31">
          <cell r="F31">
            <v>75880</v>
          </cell>
          <cell r="J31" t="str">
            <v>312</v>
          </cell>
          <cell r="K31" t="str">
            <v>O</v>
          </cell>
          <cell r="L31" t="str">
            <v>Aktivnost P4040A404001 Redovna djelatnost</v>
          </cell>
        </row>
        <row r="32">
          <cell r="F32">
            <v>114184</v>
          </cell>
          <cell r="J32" t="str">
            <v>313</v>
          </cell>
          <cell r="K32" t="str">
            <v>O</v>
          </cell>
          <cell r="L32" t="str">
            <v>Aktivnost P4040A404001 Redovna djelatnost</v>
          </cell>
        </row>
        <row r="33">
          <cell r="F33">
            <v>12523</v>
          </cell>
          <cell r="J33" t="str">
            <v>313</v>
          </cell>
          <cell r="K33" t="str">
            <v>O</v>
          </cell>
          <cell r="L33" t="str">
            <v>Aktivnost P4040A404001 Redovna djelatnost</v>
          </cell>
        </row>
        <row r="34">
          <cell r="F34">
            <v>1000</v>
          </cell>
          <cell r="J34" t="str">
            <v>321</v>
          </cell>
          <cell r="K34" t="str">
            <v>O</v>
          </cell>
          <cell r="L34" t="str">
            <v>Aktivnost P4040A404001 Redovna djelatnost</v>
          </cell>
        </row>
        <row r="35">
          <cell r="F35">
            <v>29700</v>
          </cell>
          <cell r="J35" t="str">
            <v>321</v>
          </cell>
          <cell r="K35" t="str">
            <v>O</v>
          </cell>
          <cell r="L35" t="str">
            <v>Aktivnost P4040A404001 Redovna djelatnost</v>
          </cell>
        </row>
        <row r="36">
          <cell r="F36">
            <v>5200</v>
          </cell>
          <cell r="J36" t="str">
            <v>321</v>
          </cell>
          <cell r="K36" t="str">
            <v>O</v>
          </cell>
          <cell r="L36" t="str">
            <v>Aktivnost P4040A404001 Redovna djelatnost</v>
          </cell>
        </row>
        <row r="37">
          <cell r="F37">
            <v>13000</v>
          </cell>
          <cell r="J37" t="str">
            <v>322</v>
          </cell>
          <cell r="K37" t="str">
            <v>O</v>
          </cell>
          <cell r="L37" t="str">
            <v>Aktivnost P4040A404001 Redovna djelatnost</v>
          </cell>
        </row>
        <row r="38">
          <cell r="F38">
            <v>71500</v>
          </cell>
          <cell r="J38" t="str">
            <v>322</v>
          </cell>
          <cell r="K38" t="str">
            <v>O</v>
          </cell>
          <cell r="L38" t="str">
            <v>Aktivnost P4040A404001 Redovna djelatnost</v>
          </cell>
        </row>
        <row r="39">
          <cell r="F39">
            <v>8000</v>
          </cell>
          <cell r="J39" t="str">
            <v>322</v>
          </cell>
          <cell r="K39" t="str">
            <v>O</v>
          </cell>
          <cell r="L39" t="str">
            <v>Aktivnost P4040A404001 Redovna djelatnost</v>
          </cell>
        </row>
        <row r="40">
          <cell r="F40">
            <v>13000</v>
          </cell>
          <cell r="J40" t="str">
            <v>323</v>
          </cell>
          <cell r="K40" t="str">
            <v>O</v>
          </cell>
          <cell r="L40" t="str">
            <v>Aktivnost P4040A404001 Redovna djelatnost</v>
          </cell>
        </row>
        <row r="41">
          <cell r="F41">
            <v>15000</v>
          </cell>
          <cell r="J41" t="str">
            <v>323</v>
          </cell>
          <cell r="K41" t="str">
            <v>O</v>
          </cell>
          <cell r="L41" t="str">
            <v>Aktivnost P4040A404001 Redovna djelatnost</v>
          </cell>
        </row>
        <row r="42">
          <cell r="F42">
            <v>5000</v>
          </cell>
          <cell r="J42" t="str">
            <v>323</v>
          </cell>
          <cell r="K42" t="str">
            <v>O</v>
          </cell>
          <cell r="L42" t="str">
            <v>Aktivnost P4040A404001 Redovna djelatnost</v>
          </cell>
        </row>
        <row r="43">
          <cell r="F43">
            <v>6500</v>
          </cell>
          <cell r="J43" t="str">
            <v>323</v>
          </cell>
          <cell r="K43" t="str">
            <v>O</v>
          </cell>
          <cell r="L43" t="str">
            <v>Aktivnost P4040A404001 Redovna djelatnost</v>
          </cell>
        </row>
        <row r="44">
          <cell r="F44">
            <v>49000</v>
          </cell>
          <cell r="J44" t="str">
            <v>323</v>
          </cell>
          <cell r="K44" t="str">
            <v>O</v>
          </cell>
          <cell r="L44" t="str">
            <v>Aktivnost P4040A404001 Redovna djelatnost</v>
          </cell>
        </row>
        <row r="45">
          <cell r="F45">
            <v>13000</v>
          </cell>
          <cell r="J45" t="str">
            <v>323</v>
          </cell>
          <cell r="K45" t="str">
            <v>O</v>
          </cell>
          <cell r="L45" t="str">
            <v>Aktivnost P4040A404001 Redovna djelatnost</v>
          </cell>
        </row>
        <row r="46">
          <cell r="F46">
            <v>38350</v>
          </cell>
          <cell r="J46" t="str">
            <v>323</v>
          </cell>
          <cell r="K46" t="str">
            <v>O</v>
          </cell>
          <cell r="L46" t="str">
            <v>Aktivnost P4040A404001 Redovna djelatnost</v>
          </cell>
        </row>
        <row r="47">
          <cell r="F47">
            <v>11000</v>
          </cell>
          <cell r="J47" t="str">
            <v>329</v>
          </cell>
          <cell r="K47" t="str">
            <v>O</v>
          </cell>
          <cell r="L47" t="str">
            <v>Aktivnost P4040A404001 Redovna djelatnost</v>
          </cell>
        </row>
        <row r="48">
          <cell r="F48">
            <v>7000</v>
          </cell>
          <cell r="J48" t="str">
            <v>329</v>
          </cell>
          <cell r="K48" t="str">
            <v>O</v>
          </cell>
          <cell r="L48" t="str">
            <v>Aktivnost P4040A404001 Redovna djelatnost</v>
          </cell>
        </row>
        <row r="49">
          <cell r="F49">
            <v>1600</v>
          </cell>
          <cell r="J49" t="str">
            <v>343</v>
          </cell>
          <cell r="K49" t="str">
            <v>O</v>
          </cell>
          <cell r="L49" t="str">
            <v>Aktivnost P4040A404001 Redovna djelatnost</v>
          </cell>
        </row>
        <row r="50">
          <cell r="F50">
            <v>15000</v>
          </cell>
          <cell r="J50" t="str">
            <v>424</v>
          </cell>
          <cell r="K50" t="str">
            <v>O</v>
          </cell>
          <cell r="L50" t="str">
            <v>Aktivnost P4040A404001 Redovna djelatnost</v>
          </cell>
        </row>
        <row r="51">
          <cell r="F51">
            <v>0</v>
          </cell>
          <cell r="J51" t="str">
            <v/>
          </cell>
          <cell r="K51" t="str">
            <v>O</v>
          </cell>
          <cell r="L51" t="str">
            <v>Aktivnost P4040A404001 Redovna djelatnost</v>
          </cell>
        </row>
        <row r="52">
          <cell r="F52">
            <v>24000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1000</v>
          </cell>
          <cell r="J53" t="str">
            <v>321</v>
          </cell>
          <cell r="K53" t="str">
            <v>V</v>
          </cell>
          <cell r="L53" t="str">
            <v>Aktivnost P4040A404001 Redovna djelatnost</v>
          </cell>
        </row>
        <row r="54">
          <cell r="F54">
            <v>8000</v>
          </cell>
          <cell r="J54" t="str">
            <v>321</v>
          </cell>
          <cell r="K54" t="str">
            <v>V</v>
          </cell>
          <cell r="L54" t="str">
            <v>Aktivnost P4040A404001 Redovna djelatnost</v>
          </cell>
        </row>
        <row r="55">
          <cell r="F55">
            <v>0</v>
          </cell>
          <cell r="J55" t="str">
            <v>323</v>
          </cell>
          <cell r="K55" t="str">
            <v>V</v>
          </cell>
          <cell r="L55" t="str">
            <v>Aktivnost P4040A404001 Redovna djelatnost</v>
          </cell>
        </row>
        <row r="56">
          <cell r="F56">
            <v>15000</v>
          </cell>
          <cell r="J56" t="str">
            <v>323</v>
          </cell>
          <cell r="K56" t="str">
            <v>V</v>
          </cell>
          <cell r="L56" t="str">
            <v>Aktivnost P4040A404001 Redovna djelatnost</v>
          </cell>
        </row>
        <row r="57">
          <cell r="F57">
            <v>0</v>
          </cell>
          <cell r="J57" t="str">
            <v/>
          </cell>
          <cell r="K57" t="str">
            <v>V</v>
          </cell>
          <cell r="L57" t="str">
            <v>Aktivnost P4040A404001 Redovna djelatnost</v>
          </cell>
        </row>
        <row r="58">
          <cell r="F58">
            <v>0</v>
          </cell>
          <cell r="J58" t="str">
            <v/>
          </cell>
          <cell r="K58">
            <v>0</v>
          </cell>
          <cell r="L58">
            <v>0</v>
          </cell>
        </row>
        <row r="59">
          <cell r="F59">
            <v>0</v>
          </cell>
          <cell r="J59" t="str">
            <v>323</v>
          </cell>
          <cell r="K59" t="str">
            <v>P</v>
          </cell>
          <cell r="L59" t="str">
            <v>Aktivnost P4040A404001 Redovna djelatnost</v>
          </cell>
        </row>
        <row r="60">
          <cell r="F60">
            <v>0</v>
          </cell>
          <cell r="J60" t="str">
            <v/>
          </cell>
          <cell r="K60" t="str">
            <v>P</v>
          </cell>
          <cell r="L60" t="str">
            <v>Aktivnost P4040A404001 Redovna djelatnost</v>
          </cell>
        </row>
        <row r="61">
          <cell r="F61">
            <v>189000</v>
          </cell>
          <cell r="J61" t="str">
            <v>Aktivnost A404005 Ostali posebni programi</v>
          </cell>
          <cell r="K61">
            <v>0</v>
          </cell>
          <cell r="L61">
            <v>0</v>
          </cell>
        </row>
        <row r="62">
          <cell r="F62">
            <v>89000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20000</v>
          </cell>
          <cell r="J63" t="str">
            <v>323</v>
          </cell>
          <cell r="K63" t="str">
            <v>O</v>
          </cell>
          <cell r="L63" t="str">
            <v>Aktivnost A404005 Ostali posebni programi</v>
          </cell>
        </row>
        <row r="64">
          <cell r="F64">
            <v>39600</v>
          </cell>
          <cell r="J64" t="str">
            <v>323</v>
          </cell>
          <cell r="K64" t="str">
            <v>O</v>
          </cell>
          <cell r="L64" t="str">
            <v>Aktivnost A404005 Ostali posebni programi</v>
          </cell>
        </row>
        <row r="65">
          <cell r="F65">
            <v>1000</v>
          </cell>
          <cell r="J65" t="str">
            <v>329</v>
          </cell>
          <cell r="K65" t="str">
            <v>O</v>
          </cell>
          <cell r="L65" t="str">
            <v>Aktivnost A404005 Ostali posebni programi</v>
          </cell>
        </row>
        <row r="66">
          <cell r="F66">
            <v>9000</v>
          </cell>
          <cell r="J66" t="str">
            <v>329</v>
          </cell>
          <cell r="K66" t="str">
            <v>O</v>
          </cell>
          <cell r="L66" t="str">
            <v>Aktivnost A404005 Ostali posebni programi</v>
          </cell>
        </row>
        <row r="67">
          <cell r="F67">
            <v>0</v>
          </cell>
          <cell r="J67" t="str">
            <v>329</v>
          </cell>
          <cell r="K67" t="str">
            <v>O</v>
          </cell>
          <cell r="L67" t="str">
            <v>Aktivnost A404005 Ostali posebni programi</v>
          </cell>
        </row>
        <row r="68">
          <cell r="F68">
            <v>16400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1800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1200</v>
          </cell>
          <cell r="J70">
            <v>0</v>
          </cell>
          <cell r="K70">
            <v>0</v>
          </cell>
          <cell r="L70">
            <v>0</v>
          </cell>
        </row>
        <row r="71">
          <cell r="F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F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J73" t="str">
            <v/>
          </cell>
          <cell r="K73" t="str">
            <v>O</v>
          </cell>
          <cell r="L73" t="str">
            <v>Aktivnost A404005 Ostali posebni programi</v>
          </cell>
        </row>
        <row r="74">
          <cell r="F74">
            <v>100000</v>
          </cell>
          <cell r="J74" t="str">
            <v/>
          </cell>
          <cell r="K74">
            <v>0</v>
          </cell>
          <cell r="L74">
            <v>0</v>
          </cell>
        </row>
        <row r="75">
          <cell r="F75">
            <v>23000</v>
          </cell>
          <cell r="J75" t="str">
            <v>323</v>
          </cell>
          <cell r="K75" t="str">
            <v>P</v>
          </cell>
          <cell r="L75" t="str">
            <v>Aktivnost A404005 Ostali posebni programi</v>
          </cell>
        </row>
        <row r="76">
          <cell r="F76">
            <v>32000</v>
          </cell>
          <cell r="J76" t="str">
            <v>323</v>
          </cell>
          <cell r="K76" t="str">
            <v>P</v>
          </cell>
          <cell r="L76" t="str">
            <v>Aktivnost A404005 Ostali posebni programi</v>
          </cell>
        </row>
        <row r="77">
          <cell r="F77">
            <v>0</v>
          </cell>
          <cell r="J77" t="str">
            <v>323</v>
          </cell>
          <cell r="K77" t="str">
            <v>P</v>
          </cell>
          <cell r="L77" t="str">
            <v>Aktivnost A404005 Ostali posebni programi</v>
          </cell>
        </row>
        <row r="78">
          <cell r="F78">
            <v>45000</v>
          </cell>
          <cell r="J78" t="str">
            <v>329</v>
          </cell>
          <cell r="K78" t="str">
            <v>P</v>
          </cell>
          <cell r="L78" t="str">
            <v>Aktivnost A404005 Ostali posebni programi</v>
          </cell>
        </row>
        <row r="79">
          <cell r="F79">
            <v>0</v>
          </cell>
          <cell r="J79" t="str">
            <v/>
          </cell>
          <cell r="K79" t="str">
            <v>P</v>
          </cell>
          <cell r="L79" t="str">
            <v>Aktivnost A404005 Ostali posebni programi</v>
          </cell>
        </row>
        <row r="80">
          <cell r="F80">
            <v>30000</v>
          </cell>
          <cell r="J80" t="str">
            <v>Aktivnost A404008 Sistematizacija Zbirke Sudnik</v>
          </cell>
          <cell r="K80">
            <v>0</v>
          </cell>
          <cell r="L80">
            <v>0</v>
          </cell>
        </row>
        <row r="81">
          <cell r="F81">
            <v>30000</v>
          </cell>
          <cell r="J81">
            <v>0</v>
          </cell>
          <cell r="K81">
            <v>0</v>
          </cell>
          <cell r="L81">
            <v>0</v>
          </cell>
        </row>
        <row r="82">
          <cell r="F82">
            <v>11000</v>
          </cell>
          <cell r="J82" t="str">
            <v>323</v>
          </cell>
          <cell r="K82" t="str">
            <v>O</v>
          </cell>
          <cell r="L82" t="str">
            <v>Aktivnost A404008 Sistematizacija Zbirke Sudnik</v>
          </cell>
        </row>
        <row r="83">
          <cell r="F83">
            <v>12000</v>
          </cell>
          <cell r="J83" t="str">
            <v>323</v>
          </cell>
          <cell r="K83" t="str">
            <v>O</v>
          </cell>
          <cell r="L83" t="str">
            <v>Aktivnost A404008 Sistematizacija Zbirke Sudnik</v>
          </cell>
        </row>
        <row r="84">
          <cell r="F84">
            <v>7000</v>
          </cell>
          <cell r="J84" t="str">
            <v>329</v>
          </cell>
          <cell r="K84" t="str">
            <v>O</v>
          </cell>
          <cell r="L84" t="str">
            <v>Aktivnost A404008 Sistematizacija Zbirke Sudnik</v>
          </cell>
        </row>
        <row r="85">
          <cell r="F85">
            <v>0</v>
          </cell>
          <cell r="J85" t="str">
            <v/>
          </cell>
          <cell r="K85" t="str">
            <v>O</v>
          </cell>
          <cell r="L85" t="str">
            <v>Aktivnost A404008 Sistematizacija Zbirke Sudnik</v>
          </cell>
        </row>
        <row r="86">
          <cell r="F86">
            <v>85200</v>
          </cell>
          <cell r="J86" t="str">
            <v>Aktivnost A404012 Bitka kod Samobora</v>
          </cell>
          <cell r="K86">
            <v>0</v>
          </cell>
          <cell r="L86">
            <v>0</v>
          </cell>
        </row>
        <row r="87">
          <cell r="F87">
            <v>85200</v>
          </cell>
          <cell r="J87">
            <v>0</v>
          </cell>
          <cell r="K87">
            <v>0</v>
          </cell>
          <cell r="L87">
            <v>0</v>
          </cell>
        </row>
        <row r="88">
          <cell r="F88">
            <v>13000</v>
          </cell>
          <cell r="J88" t="str">
            <v>323</v>
          </cell>
          <cell r="K88" t="str">
            <v>O</v>
          </cell>
          <cell r="L88" t="str">
            <v>Aktivnost A404012 Bitka kod Samobora</v>
          </cell>
        </row>
        <row r="89">
          <cell r="F89">
            <v>3600</v>
          </cell>
          <cell r="J89" t="str">
            <v>323</v>
          </cell>
          <cell r="K89" t="str">
            <v>O</v>
          </cell>
          <cell r="L89" t="str">
            <v>Aktivnost A404012 Bitka kod Samobora</v>
          </cell>
        </row>
        <row r="90">
          <cell r="F90">
            <v>19000</v>
          </cell>
          <cell r="J90" t="str">
            <v>323</v>
          </cell>
          <cell r="K90" t="str">
            <v>O</v>
          </cell>
          <cell r="L90" t="str">
            <v>Aktivnost A404012 Bitka kod Samobora</v>
          </cell>
        </row>
        <row r="91">
          <cell r="F91">
            <v>3500</v>
          </cell>
          <cell r="J91" t="str">
            <v>323</v>
          </cell>
          <cell r="K91" t="str">
            <v>O</v>
          </cell>
          <cell r="L91" t="str">
            <v>Aktivnost A404012 Bitka kod Samobora</v>
          </cell>
        </row>
        <row r="92">
          <cell r="F92">
            <v>2600</v>
          </cell>
          <cell r="J92" t="str">
            <v>323</v>
          </cell>
          <cell r="K92" t="str">
            <v>O</v>
          </cell>
          <cell r="L92" t="str">
            <v>Aktivnost A404012 Bitka kod Samobora</v>
          </cell>
        </row>
        <row r="93">
          <cell r="F93">
            <v>35000</v>
          </cell>
          <cell r="J93" t="str">
            <v>323</v>
          </cell>
          <cell r="K93" t="str">
            <v>O</v>
          </cell>
          <cell r="L93" t="str">
            <v>Aktivnost A404012 Bitka kod Samobora</v>
          </cell>
        </row>
        <row r="94">
          <cell r="F94">
            <v>1500</v>
          </cell>
          <cell r="J94" t="str">
            <v>329</v>
          </cell>
          <cell r="K94" t="str">
            <v>O</v>
          </cell>
          <cell r="L94" t="str">
            <v>Aktivnost A404012 Bitka kod Samobora</v>
          </cell>
        </row>
        <row r="95">
          <cell r="F95">
            <v>7000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J96" t="str">
            <v/>
          </cell>
          <cell r="K96" t="str">
            <v>O</v>
          </cell>
          <cell r="L96" t="str">
            <v>Aktivnost A404012 Bitka kod Samobora</v>
          </cell>
        </row>
        <row r="97">
          <cell r="F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>
            <v>0</v>
          </cell>
          <cell r="J98" t="str">
            <v>323</v>
          </cell>
          <cell r="K98" t="str">
            <v>P</v>
          </cell>
          <cell r="L98" t="str">
            <v>Aktivnost A404012 Bitka kod Samobora</v>
          </cell>
        </row>
        <row r="99">
          <cell r="F99">
            <v>0</v>
          </cell>
          <cell r="J99" t="str">
            <v>329</v>
          </cell>
          <cell r="K99" t="str">
            <v>P</v>
          </cell>
          <cell r="L99" t="str">
            <v>Aktivnost A404012 Bitka kod Samobora</v>
          </cell>
        </row>
        <row r="100">
          <cell r="F100">
            <v>0</v>
          </cell>
          <cell r="J100" t="str">
            <v/>
          </cell>
          <cell r="K100" t="str">
            <v>P</v>
          </cell>
          <cell r="L100" t="str">
            <v>Aktivnost A404012 Bitka kod Samobora</v>
          </cell>
        </row>
        <row r="101">
          <cell r="F101">
            <v>6660</v>
          </cell>
          <cell r="J101" t="str">
            <v>Aktivnost A404017 Stručno osposobljavanje za rad bez zasnivanja radnog odnosa</v>
          </cell>
          <cell r="K101">
            <v>0</v>
          </cell>
          <cell r="L101">
            <v>0</v>
          </cell>
        </row>
        <row r="102">
          <cell r="F102">
            <v>6660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6660</v>
          </cell>
          <cell r="J103" t="str">
            <v>324</v>
          </cell>
          <cell r="K103" t="str">
            <v>P</v>
          </cell>
          <cell r="L103" t="str">
            <v>Aktivnost A404017 Stručno osposobljavanje za rad bez zasnivanja radnog odnosa</v>
          </cell>
        </row>
        <row r="104">
          <cell r="F104">
            <v>0</v>
          </cell>
          <cell r="J104" t="str">
            <v>324</v>
          </cell>
          <cell r="K104" t="str">
            <v>P</v>
          </cell>
          <cell r="L104" t="str">
            <v>Aktivnost A404017 Stručno osposobljavanje za rad bez zasnivanja radnog odnosa</v>
          </cell>
        </row>
        <row r="105">
          <cell r="F105">
            <v>0</v>
          </cell>
          <cell r="J105" t="str">
            <v/>
          </cell>
          <cell r="K105" t="str">
            <v>P</v>
          </cell>
          <cell r="L105" t="str">
            <v>Aktivnost A404017 Stručno osposobljavanje za rad bez zasnivanja radnog odnosa</v>
          </cell>
        </row>
        <row r="106">
          <cell r="F106">
            <v>48419</v>
          </cell>
          <cell r="J106" t="str">
            <v>Aktivnost A404018 Program javnih radova</v>
          </cell>
          <cell r="K106">
            <v>0</v>
          </cell>
          <cell r="L106">
            <v>0</v>
          </cell>
        </row>
        <row r="107">
          <cell r="F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J108" t="str">
            <v>311</v>
          </cell>
          <cell r="K108" t="str">
            <v>O</v>
          </cell>
          <cell r="L108" t="str">
            <v>Aktivnost A404018 Program javnih radova</v>
          </cell>
        </row>
        <row r="109">
          <cell r="F109">
            <v>0</v>
          </cell>
          <cell r="J109" t="str">
            <v>313</v>
          </cell>
          <cell r="K109" t="str">
            <v>O</v>
          </cell>
          <cell r="L109" t="str">
            <v>Aktivnost A404018 Program javnih radova</v>
          </cell>
        </row>
        <row r="110">
          <cell r="F110">
            <v>0</v>
          </cell>
          <cell r="J110" t="str">
            <v>313</v>
          </cell>
          <cell r="K110" t="str">
            <v>O</v>
          </cell>
          <cell r="L110" t="str">
            <v>Aktivnost A404018 Program javnih radova</v>
          </cell>
        </row>
        <row r="111">
          <cell r="F111">
            <v>0</v>
          </cell>
          <cell r="J111" t="str">
            <v/>
          </cell>
          <cell r="K111" t="str">
            <v>O</v>
          </cell>
          <cell r="L111" t="str">
            <v>Aktivnost A404018 Program javnih radova</v>
          </cell>
        </row>
        <row r="112">
          <cell r="F112">
            <v>48419</v>
          </cell>
          <cell r="J112">
            <v>0</v>
          </cell>
          <cell r="K112">
            <v>0</v>
          </cell>
          <cell r="L112" t="str">
            <v>Aktivnost A404018 Program javnih radova</v>
          </cell>
        </row>
        <row r="113">
          <cell r="F113">
            <v>37318</v>
          </cell>
          <cell r="J113" t="str">
            <v>311</v>
          </cell>
          <cell r="K113" t="str">
            <v>P</v>
          </cell>
          <cell r="L113" t="str">
            <v>Aktivnost A404018 Program javnih radova</v>
          </cell>
        </row>
        <row r="114">
          <cell r="F114">
            <v>5785</v>
          </cell>
          <cell r="J114" t="str">
            <v>313</v>
          </cell>
          <cell r="K114" t="str">
            <v>P</v>
          </cell>
          <cell r="L114" t="str">
            <v>Aktivnost A404018 Program javnih radova</v>
          </cell>
        </row>
        <row r="115">
          <cell r="F115">
            <v>636</v>
          </cell>
          <cell r="J115" t="str">
            <v>313</v>
          </cell>
          <cell r="K115" t="str">
            <v>P</v>
          </cell>
          <cell r="L115" t="str">
            <v>Aktivnost A404018 Program javnih radova</v>
          </cell>
        </row>
        <row r="116">
          <cell r="F116">
            <v>4680</v>
          </cell>
          <cell r="J116" t="str">
            <v>321</v>
          </cell>
          <cell r="K116" t="str">
            <v>P</v>
          </cell>
          <cell r="L116" t="str">
            <v>Aktivnost A404018 Program javnih radova</v>
          </cell>
        </row>
        <row r="117">
          <cell r="F117">
            <v>0</v>
          </cell>
          <cell r="J117" t="str">
            <v/>
          </cell>
          <cell r="K117" t="str">
            <v>P</v>
          </cell>
          <cell r="L117" t="str">
            <v>Aktivnost A404018 Program javnih radova</v>
          </cell>
        </row>
        <row r="118">
          <cell r="F118">
            <v>0</v>
          </cell>
          <cell r="J118" t="str">
            <v/>
          </cell>
          <cell r="K118" t="str">
            <v>P</v>
          </cell>
          <cell r="L118" t="str">
            <v>Aktivnost A404018 Program javnih radova</v>
          </cell>
        </row>
        <row r="119">
          <cell r="F119">
            <v>15000</v>
          </cell>
          <cell r="J119" t="str">
            <v>Kapitalni projekt K404002 Oprema</v>
          </cell>
          <cell r="K119">
            <v>0</v>
          </cell>
          <cell r="L119">
            <v>0</v>
          </cell>
        </row>
        <row r="120">
          <cell r="F120">
            <v>15000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15000</v>
          </cell>
          <cell r="J121" t="str">
            <v>422</v>
          </cell>
          <cell r="K121" t="str">
            <v>O</v>
          </cell>
          <cell r="L121" t="str">
            <v>Kapitalni projekt K404002 Oprema</v>
          </cell>
        </row>
        <row r="122">
          <cell r="F122">
            <v>0</v>
          </cell>
          <cell r="J122" t="str">
            <v/>
          </cell>
          <cell r="K122" t="str">
            <v>O</v>
          </cell>
          <cell r="L122" t="str">
            <v>Kapitalni projekt K404002 Oprema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8"/>
  <sheetViews>
    <sheetView tabSelected="1" topLeftCell="A76" workbookViewId="0">
      <selection activeCell="F80" sqref="F80"/>
    </sheetView>
  </sheetViews>
  <sheetFormatPr defaultRowHeight="15" x14ac:dyDescent="0.25"/>
  <cols>
    <col min="2" max="2" width="9.85546875" customWidth="1"/>
    <col min="3" max="3" width="7.85546875" customWidth="1"/>
    <col min="4" max="4" width="54.7109375" bestFit="1" customWidth="1"/>
    <col min="5" max="7" width="18.7109375" customWidth="1"/>
    <col min="8" max="8" width="19.28515625" bestFit="1" customWidth="1"/>
    <col min="9" max="9" width="14.85546875" bestFit="1" customWidth="1"/>
  </cols>
  <sheetData>
    <row r="1" spans="2:9" x14ac:dyDescent="0.25">
      <c r="B1" s="1" t="s">
        <v>0</v>
      </c>
      <c r="C1" s="2"/>
      <c r="D1" s="3"/>
      <c r="E1" s="2"/>
      <c r="F1" s="2"/>
      <c r="G1" s="2"/>
      <c r="H1" s="2"/>
      <c r="I1" s="3"/>
    </row>
    <row r="2" spans="2:9" x14ac:dyDescent="0.25">
      <c r="B2" s="4" t="s">
        <v>1</v>
      </c>
      <c r="C2" s="2"/>
      <c r="D2" s="3"/>
      <c r="E2" s="2"/>
      <c r="F2" s="2"/>
      <c r="G2" s="2"/>
      <c r="H2" s="2"/>
      <c r="I2" s="3"/>
    </row>
    <row r="3" spans="2:9" x14ac:dyDescent="0.25">
      <c r="B3" s="51" t="s">
        <v>2</v>
      </c>
      <c r="C3" s="51"/>
      <c r="D3" s="51"/>
      <c r="E3" s="51"/>
      <c r="F3" s="51"/>
      <c r="G3" s="51"/>
      <c r="H3" s="51"/>
      <c r="I3" s="51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 t="s">
        <v>3</v>
      </c>
      <c r="F5" s="3"/>
      <c r="G5" s="3"/>
      <c r="H5" s="3"/>
      <c r="I5" s="3"/>
    </row>
    <row r="6" spans="2:9" ht="15.75" thickBot="1" x14ac:dyDescent="0.3">
      <c r="B6" s="5" t="s">
        <v>4</v>
      </c>
      <c r="C6" s="6" t="s">
        <v>5</v>
      </c>
      <c r="D6" s="6" t="s">
        <v>6</v>
      </c>
      <c r="E6" s="7" t="s">
        <v>7</v>
      </c>
      <c r="F6" s="6" t="s">
        <v>144</v>
      </c>
      <c r="G6" s="6" t="s">
        <v>145</v>
      </c>
      <c r="H6" s="7" t="s">
        <v>8</v>
      </c>
      <c r="I6" s="8" t="s">
        <v>9</v>
      </c>
    </row>
    <row r="7" spans="2:9" ht="16.5" thickBot="1" x14ac:dyDescent="0.3">
      <c r="B7" s="9" t="s">
        <v>10</v>
      </c>
      <c r="C7" s="10"/>
      <c r="D7" s="10"/>
      <c r="E7" s="11">
        <v>4169028</v>
      </c>
      <c r="F7" s="11">
        <f>+F8+F12</f>
        <v>0</v>
      </c>
      <c r="G7" s="11">
        <f>+E7+F7</f>
        <v>4169028</v>
      </c>
      <c r="H7" s="11">
        <v>1020799.6099999999</v>
      </c>
      <c r="I7" s="12">
        <f t="shared" ref="I7:I58" si="0">+G7-H7</f>
        <v>3148228.39</v>
      </c>
    </row>
    <row r="8" spans="2:9" x14ac:dyDescent="0.25">
      <c r="B8" s="13" t="s">
        <v>11</v>
      </c>
      <c r="C8" s="13"/>
      <c r="D8" s="13"/>
      <c r="E8" s="14">
        <v>1950000</v>
      </c>
      <c r="F8" s="14">
        <f t="shared" ref="F8:H8" si="1">+F9</f>
        <v>0</v>
      </c>
      <c r="G8" s="14">
        <f>+G9</f>
        <v>1950000</v>
      </c>
      <c r="H8" s="14">
        <f t="shared" si="1"/>
        <v>435000</v>
      </c>
      <c r="I8" s="14">
        <f t="shared" si="0"/>
        <v>1515000</v>
      </c>
    </row>
    <row r="9" spans="2:9" x14ac:dyDescent="0.25">
      <c r="B9" s="16" t="s">
        <v>12</v>
      </c>
      <c r="C9" s="5"/>
      <c r="D9" s="5"/>
      <c r="E9" s="17">
        <v>1950000</v>
      </c>
      <c r="F9" s="17"/>
      <c r="G9" s="17">
        <f>SUM(G10:G11)</f>
        <v>1950000</v>
      </c>
      <c r="H9" s="17">
        <f t="shared" ref="H9" si="2">SUM(H10:H11)</f>
        <v>435000</v>
      </c>
      <c r="I9" s="17">
        <f t="shared" si="0"/>
        <v>1515000</v>
      </c>
    </row>
    <row r="10" spans="2:9" x14ac:dyDescent="0.25">
      <c r="B10" s="19" t="s">
        <v>13</v>
      </c>
      <c r="C10" s="19" t="s">
        <v>14</v>
      </c>
      <c r="D10" s="20" t="s">
        <v>15</v>
      </c>
      <c r="E10" s="21">
        <v>1650000</v>
      </c>
      <c r="F10" s="21"/>
      <c r="G10" s="21">
        <f t="shared" ref="G10:G71" si="3">+E10+F10</f>
        <v>1650000</v>
      </c>
      <c r="H10" s="21">
        <v>435000</v>
      </c>
      <c r="I10" s="22">
        <f t="shared" si="0"/>
        <v>1215000</v>
      </c>
    </row>
    <row r="11" spans="2:9" ht="30" x14ac:dyDescent="0.25">
      <c r="B11" s="19" t="s">
        <v>16</v>
      </c>
      <c r="C11" s="19" t="s">
        <v>14</v>
      </c>
      <c r="D11" s="20" t="s">
        <v>17</v>
      </c>
      <c r="E11" s="21">
        <v>300000</v>
      </c>
      <c r="F11" s="21"/>
      <c r="G11" s="21">
        <f t="shared" si="3"/>
        <v>300000</v>
      </c>
      <c r="H11" s="21">
        <v>0</v>
      </c>
      <c r="I11" s="22">
        <f t="shared" si="0"/>
        <v>300000</v>
      </c>
    </row>
    <row r="12" spans="2:9" x14ac:dyDescent="0.25">
      <c r="B12" s="13" t="s">
        <v>18</v>
      </c>
      <c r="C12" s="13"/>
      <c r="D12" s="13"/>
      <c r="E12" s="14">
        <v>2219028</v>
      </c>
      <c r="F12" s="14">
        <f>+F13+F15+F18+F20+F22+F24+F26</f>
        <v>0</v>
      </c>
      <c r="G12" s="14">
        <f>+G13+G15+G18+G20+G22+G24+G26</f>
        <v>2219028</v>
      </c>
      <c r="H12" s="14">
        <f>+H13+H15+H18+H20+H22+H24+H26</f>
        <v>585799.60999999987</v>
      </c>
      <c r="I12" s="15">
        <f t="shared" si="0"/>
        <v>1633228.3900000001</v>
      </c>
    </row>
    <row r="13" spans="2:9" x14ac:dyDescent="0.25">
      <c r="B13" s="16" t="s">
        <v>19</v>
      </c>
      <c r="C13" s="5"/>
      <c r="D13" s="5"/>
      <c r="E13" s="17">
        <v>660000</v>
      </c>
      <c r="F13" s="17"/>
      <c r="G13" s="17">
        <f t="shared" si="3"/>
        <v>660000</v>
      </c>
      <c r="H13" s="17">
        <f>+H14</f>
        <v>210956.80999999997</v>
      </c>
      <c r="I13" s="17">
        <f t="shared" si="0"/>
        <v>449043.19000000006</v>
      </c>
    </row>
    <row r="14" spans="2:9" x14ac:dyDescent="0.25">
      <c r="B14" s="19" t="s">
        <v>20</v>
      </c>
      <c r="C14" s="19" t="s">
        <v>21</v>
      </c>
      <c r="D14" s="20" t="s">
        <v>22</v>
      </c>
      <c r="E14" s="21">
        <v>660000</v>
      </c>
      <c r="F14" s="21"/>
      <c r="G14" s="21">
        <f t="shared" si="3"/>
        <v>660000</v>
      </c>
      <c r="H14" s="21">
        <v>210956.80999999997</v>
      </c>
      <c r="I14" s="22">
        <f t="shared" si="0"/>
        <v>449043.19000000006</v>
      </c>
    </row>
    <row r="15" spans="2:9" x14ac:dyDescent="0.25">
      <c r="B15" s="16" t="s">
        <v>23</v>
      </c>
      <c r="C15" s="5"/>
      <c r="D15" s="5"/>
      <c r="E15" s="17">
        <v>1100</v>
      </c>
      <c r="F15" s="17"/>
      <c r="G15" s="17">
        <f t="shared" si="3"/>
        <v>1100</v>
      </c>
      <c r="H15" s="17">
        <f>+H16+H17</f>
        <v>1.34</v>
      </c>
      <c r="I15" s="17">
        <f t="shared" si="0"/>
        <v>1098.6600000000001</v>
      </c>
    </row>
    <row r="16" spans="2:9" x14ac:dyDescent="0.25">
      <c r="B16" s="19" t="s">
        <v>24</v>
      </c>
      <c r="C16" s="19" t="s">
        <v>25</v>
      </c>
      <c r="D16" s="20" t="s">
        <v>26</v>
      </c>
      <c r="E16" s="21">
        <v>100</v>
      </c>
      <c r="F16" s="21"/>
      <c r="G16" s="21">
        <f t="shared" si="3"/>
        <v>100</v>
      </c>
      <c r="H16" s="21">
        <v>1.34</v>
      </c>
      <c r="I16" s="22">
        <f t="shared" si="0"/>
        <v>98.66</v>
      </c>
    </row>
    <row r="17" spans="2:9" x14ac:dyDescent="0.25">
      <c r="B17" s="19" t="s">
        <v>27</v>
      </c>
      <c r="C17" s="19" t="s">
        <v>28</v>
      </c>
      <c r="D17" s="20" t="s">
        <v>29</v>
      </c>
      <c r="E17" s="21">
        <v>1000</v>
      </c>
      <c r="F17" s="21"/>
      <c r="G17" s="21">
        <f t="shared" si="3"/>
        <v>1000</v>
      </c>
      <c r="H17" s="21">
        <v>0</v>
      </c>
      <c r="I17" s="22">
        <f t="shared" si="0"/>
        <v>1000</v>
      </c>
    </row>
    <row r="18" spans="2:9" x14ac:dyDescent="0.25">
      <c r="B18" s="16" t="s">
        <v>30</v>
      </c>
      <c r="C18" s="5"/>
      <c r="D18" s="5"/>
      <c r="E18" s="17">
        <v>1316900</v>
      </c>
      <c r="F18" s="17"/>
      <c r="G18" s="17">
        <f t="shared" si="3"/>
        <v>1316900</v>
      </c>
      <c r="H18" s="17">
        <f>+H19</f>
        <v>374841.45999999996</v>
      </c>
      <c r="I18" s="17">
        <f t="shared" si="0"/>
        <v>942058.54</v>
      </c>
    </row>
    <row r="19" spans="2:9" x14ac:dyDescent="0.25">
      <c r="B19" s="19" t="s">
        <v>31</v>
      </c>
      <c r="C19" s="19" t="s">
        <v>32</v>
      </c>
      <c r="D19" s="20" t="s">
        <v>33</v>
      </c>
      <c r="E19" s="21">
        <v>1316900</v>
      </c>
      <c r="F19" s="21"/>
      <c r="G19" s="21">
        <f t="shared" si="3"/>
        <v>1316900</v>
      </c>
      <c r="H19" s="21">
        <v>374841.45999999996</v>
      </c>
      <c r="I19" s="22">
        <f t="shared" si="0"/>
        <v>942058.54</v>
      </c>
    </row>
    <row r="20" spans="2:9" x14ac:dyDescent="0.25">
      <c r="B20" s="16" t="s">
        <v>12</v>
      </c>
      <c r="C20" s="5"/>
      <c r="D20" s="5"/>
      <c r="E20" s="17">
        <v>219028</v>
      </c>
      <c r="F20" s="17"/>
      <c r="G20" s="17">
        <f t="shared" si="3"/>
        <v>219028</v>
      </c>
      <c r="H20" s="17">
        <f>+H21</f>
        <v>0</v>
      </c>
      <c r="I20" s="17">
        <f t="shared" si="0"/>
        <v>219028</v>
      </c>
    </row>
    <row r="21" spans="2:9" x14ac:dyDescent="0.25">
      <c r="B21" s="19" t="s">
        <v>34</v>
      </c>
      <c r="C21" s="19" t="s">
        <v>14</v>
      </c>
      <c r="D21" s="20" t="s">
        <v>35</v>
      </c>
      <c r="E21" s="21">
        <v>219028</v>
      </c>
      <c r="F21" s="21"/>
      <c r="G21" s="21">
        <f t="shared" si="3"/>
        <v>219028</v>
      </c>
      <c r="H21" s="21">
        <v>0</v>
      </c>
      <c r="I21" s="22">
        <f t="shared" si="0"/>
        <v>219028</v>
      </c>
    </row>
    <row r="22" spans="2:9" x14ac:dyDescent="0.25">
      <c r="B22" s="16" t="s">
        <v>36</v>
      </c>
      <c r="C22" s="5"/>
      <c r="D22" s="5"/>
      <c r="E22" s="17">
        <v>15000</v>
      </c>
      <c r="F22" s="17"/>
      <c r="G22" s="17">
        <f t="shared" si="3"/>
        <v>15000</v>
      </c>
      <c r="H22" s="17">
        <f>+H23</f>
        <v>0</v>
      </c>
      <c r="I22" s="17">
        <f t="shared" si="0"/>
        <v>15000</v>
      </c>
    </row>
    <row r="23" spans="2:9" ht="30" x14ac:dyDescent="0.25">
      <c r="B23" s="19" t="s">
        <v>37</v>
      </c>
      <c r="C23" s="19" t="s">
        <v>38</v>
      </c>
      <c r="D23" s="20" t="s">
        <v>39</v>
      </c>
      <c r="E23" s="21">
        <v>15000</v>
      </c>
      <c r="F23" s="21"/>
      <c r="G23" s="21">
        <f t="shared" si="3"/>
        <v>15000</v>
      </c>
      <c r="H23" s="21">
        <v>0</v>
      </c>
      <c r="I23" s="22">
        <f t="shared" si="0"/>
        <v>15000</v>
      </c>
    </row>
    <row r="24" spans="2:9" x14ac:dyDescent="0.25">
      <c r="B24" s="16" t="s">
        <v>40</v>
      </c>
      <c r="C24" s="5"/>
      <c r="D24" s="5"/>
      <c r="E24" s="17">
        <v>5000</v>
      </c>
      <c r="F24" s="17"/>
      <c r="G24" s="17">
        <f t="shared" si="3"/>
        <v>5000</v>
      </c>
      <c r="H24" s="17">
        <f>+H25</f>
        <v>0</v>
      </c>
      <c r="I24" s="17">
        <f t="shared" si="0"/>
        <v>5000</v>
      </c>
    </row>
    <row r="25" spans="2:9" x14ac:dyDescent="0.25">
      <c r="B25" s="19" t="s">
        <v>41</v>
      </c>
      <c r="C25" s="19" t="s">
        <v>42</v>
      </c>
      <c r="D25" s="20" t="s">
        <v>43</v>
      </c>
      <c r="E25" s="21">
        <v>5000</v>
      </c>
      <c r="F25" s="21"/>
      <c r="G25" s="21">
        <f t="shared" si="3"/>
        <v>5000</v>
      </c>
      <c r="H25" s="21">
        <v>0</v>
      </c>
      <c r="I25" s="22">
        <f t="shared" si="0"/>
        <v>5000</v>
      </c>
    </row>
    <row r="26" spans="2:9" x14ac:dyDescent="0.25">
      <c r="B26" s="16" t="s">
        <v>44</v>
      </c>
      <c r="C26" s="5"/>
      <c r="D26" s="5"/>
      <c r="E26" s="17">
        <v>2000</v>
      </c>
      <c r="F26" s="17"/>
      <c r="G26" s="17">
        <f t="shared" si="3"/>
        <v>2000</v>
      </c>
      <c r="H26" s="17">
        <f>+H27+H28</f>
        <v>0</v>
      </c>
      <c r="I26" s="17">
        <f t="shared" si="0"/>
        <v>2000</v>
      </c>
    </row>
    <row r="27" spans="2:9" x14ac:dyDescent="0.25">
      <c r="B27" s="19" t="s">
        <v>45</v>
      </c>
      <c r="C27" s="19" t="s">
        <v>46</v>
      </c>
      <c r="D27" s="20" t="s">
        <v>47</v>
      </c>
      <c r="E27" s="21">
        <v>1000</v>
      </c>
      <c r="F27" s="21"/>
      <c r="G27" s="21">
        <f t="shared" si="3"/>
        <v>1000</v>
      </c>
      <c r="H27" s="21">
        <v>0</v>
      </c>
      <c r="I27" s="22">
        <f t="shared" si="0"/>
        <v>1000</v>
      </c>
    </row>
    <row r="28" spans="2:9" ht="15.75" thickBot="1" x14ac:dyDescent="0.3">
      <c r="B28" s="19" t="s">
        <v>48</v>
      </c>
      <c r="C28" s="19" t="s">
        <v>49</v>
      </c>
      <c r="D28" s="20" t="s">
        <v>50</v>
      </c>
      <c r="E28" s="21">
        <v>1000</v>
      </c>
      <c r="F28" s="21"/>
      <c r="G28" s="21">
        <f t="shared" si="3"/>
        <v>1000</v>
      </c>
      <c r="H28" s="21">
        <v>0</v>
      </c>
      <c r="I28" s="22">
        <f t="shared" si="0"/>
        <v>1000</v>
      </c>
    </row>
    <row r="29" spans="2:9" ht="16.5" thickBot="1" x14ac:dyDescent="0.3">
      <c r="B29" s="9" t="s">
        <v>51</v>
      </c>
      <c r="C29" s="10"/>
      <c r="D29" s="10"/>
      <c r="E29" s="11">
        <v>4207483</v>
      </c>
      <c r="F29" s="11">
        <f>+F30+F43</f>
        <v>350000</v>
      </c>
      <c r="G29" s="11">
        <f t="shared" si="3"/>
        <v>4557483</v>
      </c>
      <c r="H29" s="11">
        <v>1058484.6000000001</v>
      </c>
      <c r="I29" s="12">
        <f t="shared" si="0"/>
        <v>3498998.4</v>
      </c>
    </row>
    <row r="30" spans="2:9" x14ac:dyDescent="0.25">
      <c r="B30" s="13" t="s">
        <v>11</v>
      </c>
      <c r="C30" s="13"/>
      <c r="D30" s="13"/>
      <c r="E30" s="14">
        <v>1950000</v>
      </c>
      <c r="F30" s="14">
        <f>+F31+F33+F35+F37+F39+F41</f>
        <v>0</v>
      </c>
      <c r="G30" s="14">
        <f t="shared" si="3"/>
        <v>1950000</v>
      </c>
      <c r="H30" s="14">
        <f>+H31+H33+H35+H37+H39+H41</f>
        <v>452828.02000000008</v>
      </c>
      <c r="I30" s="15">
        <f t="shared" si="0"/>
        <v>1497171.98</v>
      </c>
    </row>
    <row r="31" spans="2:9" x14ac:dyDescent="0.25">
      <c r="B31" s="16" t="s">
        <v>52</v>
      </c>
      <c r="C31" s="5"/>
      <c r="D31" s="5"/>
      <c r="E31" s="17">
        <v>1169503</v>
      </c>
      <c r="F31" s="17">
        <f>+F32</f>
        <v>0</v>
      </c>
      <c r="G31" s="17">
        <f t="shared" si="3"/>
        <v>1169503</v>
      </c>
      <c r="H31" s="17">
        <f>+H32</f>
        <v>314955.79000000004</v>
      </c>
      <c r="I31" s="18">
        <f t="shared" si="0"/>
        <v>854547.21</v>
      </c>
    </row>
    <row r="32" spans="2:9" x14ac:dyDescent="0.25">
      <c r="B32" s="19" t="s">
        <v>53</v>
      </c>
      <c r="C32" s="19" t="s">
        <v>54</v>
      </c>
      <c r="D32" s="20" t="s">
        <v>55</v>
      </c>
      <c r="E32" s="21">
        <v>1169503</v>
      </c>
      <c r="F32" s="21"/>
      <c r="G32" s="21">
        <f t="shared" si="3"/>
        <v>1169503</v>
      </c>
      <c r="H32" s="21">
        <v>314955.79000000004</v>
      </c>
      <c r="I32" s="22">
        <f t="shared" si="0"/>
        <v>854547.21</v>
      </c>
    </row>
    <row r="33" spans="2:9" x14ac:dyDescent="0.25">
      <c r="B33" s="16" t="s">
        <v>56</v>
      </c>
      <c r="C33" s="5"/>
      <c r="D33" s="5"/>
      <c r="E33" s="17">
        <v>216645</v>
      </c>
      <c r="F33" s="17">
        <f>+F34</f>
        <v>0</v>
      </c>
      <c r="G33" s="17">
        <f t="shared" si="3"/>
        <v>216645</v>
      </c>
      <c r="H33" s="17">
        <f>+H34</f>
        <v>36727.5</v>
      </c>
      <c r="I33" s="18">
        <f t="shared" si="0"/>
        <v>179917.5</v>
      </c>
    </row>
    <row r="34" spans="2:9" x14ac:dyDescent="0.25">
      <c r="B34" s="19" t="s">
        <v>57</v>
      </c>
      <c r="C34" s="19" t="s">
        <v>58</v>
      </c>
      <c r="D34" s="20" t="s">
        <v>59</v>
      </c>
      <c r="E34" s="21">
        <v>216645</v>
      </c>
      <c r="F34" s="21"/>
      <c r="G34" s="21">
        <f t="shared" si="3"/>
        <v>216645</v>
      </c>
      <c r="H34" s="21">
        <v>36727.5</v>
      </c>
      <c r="I34" s="22">
        <f t="shared" si="0"/>
        <v>179917.5</v>
      </c>
    </row>
    <row r="35" spans="2:9" x14ac:dyDescent="0.25">
      <c r="B35" s="16" t="s">
        <v>60</v>
      </c>
      <c r="C35" s="5"/>
      <c r="D35" s="5"/>
      <c r="E35" s="17">
        <v>179612</v>
      </c>
      <c r="F35" s="17">
        <f>+F36</f>
        <v>0</v>
      </c>
      <c r="G35" s="17">
        <f t="shared" si="3"/>
        <v>179612</v>
      </c>
      <c r="H35" s="17">
        <f>+H36</f>
        <v>51967.19</v>
      </c>
      <c r="I35" s="18">
        <f t="shared" si="0"/>
        <v>127644.81</v>
      </c>
    </row>
    <row r="36" spans="2:9" x14ac:dyDescent="0.25">
      <c r="B36" s="19" t="s">
        <v>61</v>
      </c>
      <c r="C36" s="19" t="s">
        <v>62</v>
      </c>
      <c r="D36" s="20" t="s">
        <v>63</v>
      </c>
      <c r="E36" s="21">
        <v>179612</v>
      </c>
      <c r="F36" s="21"/>
      <c r="G36" s="21">
        <f t="shared" si="3"/>
        <v>179612</v>
      </c>
      <c r="H36" s="21">
        <v>51967.19</v>
      </c>
      <c r="I36" s="22">
        <f t="shared" si="0"/>
        <v>127644.81</v>
      </c>
    </row>
    <row r="37" spans="2:9" x14ac:dyDescent="0.25">
      <c r="B37" s="16" t="s">
        <v>64</v>
      </c>
      <c r="C37" s="5"/>
      <c r="D37" s="5"/>
      <c r="E37" s="17">
        <v>55440</v>
      </c>
      <c r="F37" s="17">
        <f>+F38</f>
        <v>0</v>
      </c>
      <c r="G37" s="17">
        <f t="shared" si="3"/>
        <v>55440</v>
      </c>
      <c r="H37" s="17">
        <f>+H38</f>
        <v>15195</v>
      </c>
      <c r="I37" s="18">
        <f t="shared" si="0"/>
        <v>40245</v>
      </c>
    </row>
    <row r="38" spans="2:9" ht="30" x14ac:dyDescent="0.25">
      <c r="B38" s="19" t="s">
        <v>65</v>
      </c>
      <c r="C38" s="19" t="s">
        <v>66</v>
      </c>
      <c r="D38" s="20" t="s">
        <v>67</v>
      </c>
      <c r="E38" s="21">
        <v>55440</v>
      </c>
      <c r="F38" s="21"/>
      <c r="G38" s="21">
        <f t="shared" si="3"/>
        <v>55440</v>
      </c>
      <c r="H38" s="21">
        <v>15195</v>
      </c>
      <c r="I38" s="22">
        <f t="shared" si="0"/>
        <v>40245</v>
      </c>
    </row>
    <row r="39" spans="2:9" x14ac:dyDescent="0.25">
      <c r="B39" s="16" t="s">
        <v>68</v>
      </c>
      <c r="C39" s="5"/>
      <c r="D39" s="5"/>
      <c r="E39" s="17">
        <v>28800</v>
      </c>
      <c r="F39" s="17">
        <f>+F40</f>
        <v>0</v>
      </c>
      <c r="G39" s="17">
        <f t="shared" si="3"/>
        <v>28800</v>
      </c>
      <c r="H39" s="17">
        <f>+H40</f>
        <v>2954.7</v>
      </c>
      <c r="I39" s="18">
        <f t="shared" si="0"/>
        <v>25845.3</v>
      </c>
    </row>
    <row r="40" spans="2:9" ht="30" x14ac:dyDescent="0.25">
      <c r="B40" s="19" t="s">
        <v>69</v>
      </c>
      <c r="C40" s="19" t="s">
        <v>70</v>
      </c>
      <c r="D40" s="20" t="s">
        <v>71</v>
      </c>
      <c r="E40" s="21">
        <v>28800</v>
      </c>
      <c r="F40" s="21"/>
      <c r="G40" s="21">
        <f t="shared" si="3"/>
        <v>28800</v>
      </c>
      <c r="H40" s="21">
        <v>2954.7</v>
      </c>
      <c r="I40" s="22">
        <f t="shared" si="0"/>
        <v>25845.3</v>
      </c>
    </row>
    <row r="41" spans="2:9" x14ac:dyDescent="0.25">
      <c r="B41" s="16" t="s">
        <v>72</v>
      </c>
      <c r="C41" s="5"/>
      <c r="D41" s="5"/>
      <c r="E41" s="17">
        <v>300000</v>
      </c>
      <c r="F41" s="17">
        <f>+F42</f>
        <v>0</v>
      </c>
      <c r="G41" s="17">
        <f t="shared" si="3"/>
        <v>300000</v>
      </c>
      <c r="H41" s="17">
        <f>+H42</f>
        <v>31027.84</v>
      </c>
      <c r="I41" s="18">
        <f t="shared" si="0"/>
        <v>268972.15999999997</v>
      </c>
    </row>
    <row r="42" spans="2:9" x14ac:dyDescent="0.25">
      <c r="B42" s="19" t="s">
        <v>73</v>
      </c>
      <c r="C42" s="19" t="s">
        <v>74</v>
      </c>
      <c r="D42" s="20" t="s">
        <v>75</v>
      </c>
      <c r="E42" s="21">
        <v>300000</v>
      </c>
      <c r="F42" s="21"/>
      <c r="G42" s="21">
        <f t="shared" si="3"/>
        <v>300000</v>
      </c>
      <c r="H42" s="21">
        <v>31027.84</v>
      </c>
      <c r="I42" s="22">
        <f t="shared" si="0"/>
        <v>268972.15999999997</v>
      </c>
    </row>
    <row r="43" spans="2:9" x14ac:dyDescent="0.25">
      <c r="B43" s="13" t="s">
        <v>18</v>
      </c>
      <c r="C43" s="13"/>
      <c r="D43" s="13"/>
      <c r="E43" s="14">
        <v>2257483</v>
      </c>
      <c r="F43" s="14">
        <f>+F44+F46+F48+F50+F54+F63+F67+F71+F74+F77</f>
        <v>350000</v>
      </c>
      <c r="G43" s="14">
        <f t="shared" si="3"/>
        <v>2607483</v>
      </c>
      <c r="H43" s="14">
        <f>+H44+H46+H48+H50+H54+H63+H67+H71+H74+H77</f>
        <v>605656.58000000007</v>
      </c>
      <c r="I43" s="15">
        <f t="shared" si="0"/>
        <v>2001826.42</v>
      </c>
    </row>
    <row r="44" spans="2:9" x14ac:dyDescent="0.25">
      <c r="B44" s="16" t="s">
        <v>52</v>
      </c>
      <c r="C44" s="5"/>
      <c r="D44" s="5"/>
      <c r="E44" s="17">
        <v>250826</v>
      </c>
      <c r="F44" s="17">
        <f>+F45</f>
        <v>0</v>
      </c>
      <c r="G44" s="17">
        <f t="shared" si="3"/>
        <v>250826</v>
      </c>
      <c r="H44" s="17">
        <f>+H45</f>
        <v>9602.08</v>
      </c>
      <c r="I44" s="18">
        <f t="shared" si="0"/>
        <v>241223.92</v>
      </c>
    </row>
    <row r="45" spans="2:9" x14ac:dyDescent="0.25">
      <c r="B45" s="19" t="s">
        <v>76</v>
      </c>
      <c r="C45" s="19" t="s">
        <v>54</v>
      </c>
      <c r="D45" s="20" t="s">
        <v>55</v>
      </c>
      <c r="E45" s="21">
        <v>250826</v>
      </c>
      <c r="F45" s="21"/>
      <c r="G45" s="21">
        <f t="shared" si="3"/>
        <v>250826</v>
      </c>
      <c r="H45" s="21">
        <v>9602.08</v>
      </c>
      <c r="I45" s="22">
        <f t="shared" si="0"/>
        <v>241223.92</v>
      </c>
    </row>
    <row r="46" spans="2:9" x14ac:dyDescent="0.25">
      <c r="B46" s="16" t="s">
        <v>56</v>
      </c>
      <c r="C46" s="5"/>
      <c r="D46" s="5"/>
      <c r="E46" s="17">
        <v>13580</v>
      </c>
      <c r="F46" s="17">
        <f>+F47</f>
        <v>0</v>
      </c>
      <c r="G46" s="17">
        <f t="shared" si="3"/>
        <v>13580</v>
      </c>
      <c r="H46" s="17">
        <f>+H47</f>
        <v>0</v>
      </c>
      <c r="I46" s="18">
        <f t="shared" si="0"/>
        <v>13580</v>
      </c>
    </row>
    <row r="47" spans="2:9" x14ac:dyDescent="0.25">
      <c r="B47" s="19" t="s">
        <v>77</v>
      </c>
      <c r="C47" s="19" t="s">
        <v>58</v>
      </c>
      <c r="D47" s="20" t="s">
        <v>59</v>
      </c>
      <c r="E47" s="21">
        <v>13580</v>
      </c>
      <c r="F47" s="21"/>
      <c r="G47" s="21">
        <f t="shared" si="3"/>
        <v>13580</v>
      </c>
      <c r="H47" s="21">
        <v>0</v>
      </c>
      <c r="I47" s="22">
        <f t="shared" si="0"/>
        <v>13580</v>
      </c>
    </row>
    <row r="48" spans="2:9" x14ac:dyDescent="0.25">
      <c r="B48" s="16" t="s">
        <v>60</v>
      </c>
      <c r="C48" s="5"/>
      <c r="D48" s="5"/>
      <c r="E48" s="17">
        <v>41386</v>
      </c>
      <c r="F48" s="17">
        <f>+F49</f>
        <v>0</v>
      </c>
      <c r="G48" s="17">
        <f t="shared" si="3"/>
        <v>41386</v>
      </c>
      <c r="H48" s="17">
        <f>+H49</f>
        <v>1584.8899999999999</v>
      </c>
      <c r="I48" s="18">
        <f t="shared" si="0"/>
        <v>39801.11</v>
      </c>
    </row>
    <row r="49" spans="2:9" x14ac:dyDescent="0.25">
      <c r="B49" s="19" t="s">
        <v>78</v>
      </c>
      <c r="C49" s="19" t="s">
        <v>62</v>
      </c>
      <c r="D49" s="20" t="s">
        <v>63</v>
      </c>
      <c r="E49" s="21">
        <v>41386</v>
      </c>
      <c r="F49" s="21"/>
      <c r="G49" s="21">
        <f t="shared" si="3"/>
        <v>41386</v>
      </c>
      <c r="H49" s="21">
        <v>1584.8899999999999</v>
      </c>
      <c r="I49" s="22">
        <f t="shared" si="0"/>
        <v>39801.11</v>
      </c>
    </row>
    <row r="50" spans="2:9" x14ac:dyDescent="0.25">
      <c r="B50" s="16" t="s">
        <v>64</v>
      </c>
      <c r="C50" s="5"/>
      <c r="D50" s="5"/>
      <c r="E50" s="17">
        <v>15680</v>
      </c>
      <c r="F50" s="17">
        <f>SUM(F51:F53)</f>
        <v>0</v>
      </c>
      <c r="G50" s="17">
        <f t="shared" si="3"/>
        <v>15680</v>
      </c>
      <c r="H50" s="17">
        <f>SUM(H51:H53)</f>
        <v>0</v>
      </c>
      <c r="I50" s="18">
        <f t="shared" si="0"/>
        <v>15680</v>
      </c>
    </row>
    <row r="51" spans="2:9" x14ac:dyDescent="0.25">
      <c r="B51" s="19" t="s">
        <v>79</v>
      </c>
      <c r="C51" s="19" t="s">
        <v>80</v>
      </c>
      <c r="D51" s="20" t="s">
        <v>81</v>
      </c>
      <c r="E51" s="21">
        <v>1000</v>
      </c>
      <c r="F51" s="21"/>
      <c r="G51" s="21">
        <f t="shared" si="3"/>
        <v>1000</v>
      </c>
      <c r="H51" s="21">
        <v>0</v>
      </c>
      <c r="I51" s="22">
        <f t="shared" si="0"/>
        <v>1000</v>
      </c>
    </row>
    <row r="52" spans="2:9" x14ac:dyDescent="0.25">
      <c r="B52" s="19" t="s">
        <v>82</v>
      </c>
      <c r="C52" s="19" t="s">
        <v>83</v>
      </c>
      <c r="D52" s="20" t="s">
        <v>84</v>
      </c>
      <c r="E52" s="21">
        <v>10000</v>
      </c>
      <c r="F52" s="21"/>
      <c r="G52" s="21">
        <f t="shared" si="3"/>
        <v>10000</v>
      </c>
      <c r="H52" s="21">
        <v>0</v>
      </c>
      <c r="I52" s="22">
        <f t="shared" si="0"/>
        <v>10000</v>
      </c>
    </row>
    <row r="53" spans="2:9" ht="30" x14ac:dyDescent="0.25">
      <c r="B53" s="19" t="s">
        <v>85</v>
      </c>
      <c r="C53" s="19" t="s">
        <v>66</v>
      </c>
      <c r="D53" s="20" t="s">
        <v>67</v>
      </c>
      <c r="E53" s="21">
        <v>4680</v>
      </c>
      <c r="F53" s="21"/>
      <c r="G53" s="21">
        <f t="shared" si="3"/>
        <v>4680</v>
      </c>
      <c r="H53" s="21">
        <v>0</v>
      </c>
      <c r="I53" s="22">
        <f t="shared" si="0"/>
        <v>4680</v>
      </c>
    </row>
    <row r="54" spans="2:9" x14ac:dyDescent="0.25">
      <c r="B54" s="16" t="s">
        <v>72</v>
      </c>
      <c r="C54" s="5"/>
      <c r="D54" s="5"/>
      <c r="E54" s="17">
        <v>653528</v>
      </c>
      <c r="F54" s="17">
        <f>SUM(F55:F62)</f>
        <v>0</v>
      </c>
      <c r="G54" s="17">
        <f t="shared" si="3"/>
        <v>653528</v>
      </c>
      <c r="H54" s="17">
        <f>SUM(H55:H62)</f>
        <v>284958.58</v>
      </c>
      <c r="I54" s="18">
        <f t="shared" si="0"/>
        <v>368569.42</v>
      </c>
    </row>
    <row r="55" spans="2:9" x14ac:dyDescent="0.25">
      <c r="B55" s="19" t="s">
        <v>86</v>
      </c>
      <c r="C55" s="19" t="s">
        <v>87</v>
      </c>
      <c r="D55" s="20" t="s">
        <v>88</v>
      </c>
      <c r="E55" s="21">
        <v>25000</v>
      </c>
      <c r="F55" s="21"/>
      <c r="G55" s="21">
        <f t="shared" si="3"/>
        <v>25000</v>
      </c>
      <c r="H55" s="21">
        <v>4455.6900000000005</v>
      </c>
      <c r="I55" s="22">
        <f t="shared" si="0"/>
        <v>20544.309999999998</v>
      </c>
    </row>
    <row r="56" spans="2:9" x14ac:dyDescent="0.25">
      <c r="B56" s="19" t="s">
        <v>89</v>
      </c>
      <c r="C56" s="19" t="s">
        <v>74</v>
      </c>
      <c r="D56" s="20" t="s">
        <v>75</v>
      </c>
      <c r="E56" s="21">
        <v>76528</v>
      </c>
      <c r="F56" s="21"/>
      <c r="G56" s="21">
        <f t="shared" si="3"/>
        <v>76528</v>
      </c>
      <c r="H56" s="21">
        <v>0</v>
      </c>
      <c r="I56" s="22">
        <f t="shared" si="0"/>
        <v>76528</v>
      </c>
    </row>
    <row r="57" spans="2:9" x14ac:dyDescent="0.25">
      <c r="B57" s="19" t="s">
        <v>90</v>
      </c>
      <c r="C57" s="19" t="s">
        <v>91</v>
      </c>
      <c r="D57" s="20" t="s">
        <v>92</v>
      </c>
      <c r="E57" s="21">
        <v>15000</v>
      </c>
      <c r="F57" s="21"/>
      <c r="G57" s="21">
        <f t="shared" si="3"/>
        <v>15000</v>
      </c>
      <c r="H57" s="21">
        <v>1818.75</v>
      </c>
      <c r="I57" s="22">
        <f t="shared" si="0"/>
        <v>13181.25</v>
      </c>
    </row>
    <row r="58" spans="2:9" x14ac:dyDescent="0.25">
      <c r="B58" s="19" t="s">
        <v>93</v>
      </c>
      <c r="C58" s="19" t="s">
        <v>94</v>
      </c>
      <c r="D58" s="20" t="s">
        <v>95</v>
      </c>
      <c r="E58" s="21">
        <v>150000</v>
      </c>
      <c r="F58" s="21"/>
      <c r="G58" s="21">
        <f t="shared" si="3"/>
        <v>150000</v>
      </c>
      <c r="H58" s="21">
        <v>43128.089999999982</v>
      </c>
      <c r="I58" s="22">
        <f t="shared" si="0"/>
        <v>106871.91000000002</v>
      </c>
    </row>
    <row r="59" spans="2:9" x14ac:dyDescent="0.25">
      <c r="B59" s="19" t="s">
        <v>96</v>
      </c>
      <c r="C59" s="19" t="s">
        <v>97</v>
      </c>
      <c r="D59" s="20" t="s">
        <v>98</v>
      </c>
      <c r="E59" s="21">
        <v>5000</v>
      </c>
      <c r="F59" s="21">
        <v>115000</v>
      </c>
      <c r="G59" s="21">
        <f t="shared" si="3"/>
        <v>120000</v>
      </c>
      <c r="H59" s="21">
        <v>118550.21000000002</v>
      </c>
      <c r="I59" s="22">
        <f>+G59-H59</f>
        <v>1449.789999999979</v>
      </c>
    </row>
    <row r="60" spans="2:9" x14ac:dyDescent="0.25">
      <c r="B60" s="19" t="s">
        <v>99</v>
      </c>
      <c r="C60" s="19" t="s">
        <v>100</v>
      </c>
      <c r="D60" s="20" t="s">
        <v>101</v>
      </c>
      <c r="E60" s="21">
        <v>12000</v>
      </c>
      <c r="F60" s="21"/>
      <c r="G60" s="21">
        <f t="shared" si="3"/>
        <v>12000</v>
      </c>
      <c r="H60" s="21">
        <v>0</v>
      </c>
      <c r="I60" s="22">
        <f t="shared" ref="I60:I78" si="4">+G60-H60</f>
        <v>12000</v>
      </c>
    </row>
    <row r="61" spans="2:9" x14ac:dyDescent="0.25">
      <c r="B61" s="19" t="s">
        <v>102</v>
      </c>
      <c r="C61" s="19" t="s">
        <v>103</v>
      </c>
      <c r="D61" s="20" t="s">
        <v>104</v>
      </c>
      <c r="E61" s="21">
        <v>310000</v>
      </c>
      <c r="F61" s="21">
        <v>-115000</v>
      </c>
      <c r="G61" s="21">
        <f t="shared" si="3"/>
        <v>195000</v>
      </c>
      <c r="H61" s="21">
        <v>114254.44</v>
      </c>
      <c r="I61" s="22">
        <f t="shared" si="4"/>
        <v>80745.56</v>
      </c>
    </row>
    <row r="62" spans="2:9" x14ac:dyDescent="0.25">
      <c r="B62" s="19" t="s">
        <v>105</v>
      </c>
      <c r="C62" s="19" t="s">
        <v>106</v>
      </c>
      <c r="D62" s="20" t="s">
        <v>107</v>
      </c>
      <c r="E62" s="21">
        <v>60000</v>
      </c>
      <c r="F62" s="21"/>
      <c r="G62" s="21">
        <f t="shared" si="3"/>
        <v>60000</v>
      </c>
      <c r="H62" s="21">
        <v>2751.3999999999996</v>
      </c>
      <c r="I62" s="22">
        <f t="shared" si="4"/>
        <v>57248.6</v>
      </c>
    </row>
    <row r="63" spans="2:9" x14ac:dyDescent="0.25">
      <c r="B63" s="16" t="s">
        <v>108</v>
      </c>
      <c r="C63" s="5"/>
      <c r="D63" s="5"/>
      <c r="E63" s="17">
        <v>935000</v>
      </c>
      <c r="F63" s="17">
        <f>SUM(F64:F66)</f>
        <v>350000</v>
      </c>
      <c r="G63" s="17">
        <f t="shared" si="3"/>
        <v>1285000</v>
      </c>
      <c r="H63" s="17">
        <f>SUM(H64:H66)</f>
        <v>294332.33</v>
      </c>
      <c r="I63" s="18">
        <f t="shared" si="4"/>
        <v>990667.66999999993</v>
      </c>
    </row>
    <row r="64" spans="2:9" x14ac:dyDescent="0.25">
      <c r="B64" s="19" t="s">
        <v>109</v>
      </c>
      <c r="C64" s="19" t="s">
        <v>110</v>
      </c>
      <c r="D64" s="20" t="s">
        <v>111</v>
      </c>
      <c r="E64" s="21">
        <v>120000</v>
      </c>
      <c r="F64" s="21"/>
      <c r="G64" s="21">
        <f t="shared" si="3"/>
        <v>120000</v>
      </c>
      <c r="H64" s="21">
        <v>23724.059999999998</v>
      </c>
      <c r="I64" s="22">
        <f t="shared" si="4"/>
        <v>96275.94</v>
      </c>
    </row>
    <row r="65" spans="2:9" x14ac:dyDescent="0.25">
      <c r="B65" s="19" t="s">
        <v>112</v>
      </c>
      <c r="C65" s="19" t="s">
        <v>113</v>
      </c>
      <c r="D65" s="20" t="s">
        <v>114</v>
      </c>
      <c r="E65" s="21">
        <v>765000</v>
      </c>
      <c r="F65" s="21">
        <v>350000</v>
      </c>
      <c r="G65" s="21">
        <f t="shared" si="3"/>
        <v>1115000</v>
      </c>
      <c r="H65" s="21">
        <v>242308.34000000003</v>
      </c>
      <c r="I65" s="22">
        <f t="shared" si="4"/>
        <v>872691.65999999992</v>
      </c>
    </row>
    <row r="66" spans="2:9" x14ac:dyDescent="0.25">
      <c r="B66" s="19" t="s">
        <v>115</v>
      </c>
      <c r="C66" s="19" t="s">
        <v>116</v>
      </c>
      <c r="D66" s="20" t="s">
        <v>117</v>
      </c>
      <c r="E66" s="21">
        <v>50000</v>
      </c>
      <c r="F66" s="21"/>
      <c r="G66" s="21">
        <f t="shared" si="3"/>
        <v>50000</v>
      </c>
      <c r="H66" s="21">
        <v>28299.93</v>
      </c>
      <c r="I66" s="22">
        <f t="shared" si="4"/>
        <v>21700.07</v>
      </c>
    </row>
    <row r="67" spans="2:9" x14ac:dyDescent="0.25">
      <c r="B67" s="16" t="s">
        <v>118</v>
      </c>
      <c r="C67" s="5"/>
      <c r="D67" s="5"/>
      <c r="E67" s="17">
        <v>83000</v>
      </c>
      <c r="F67" s="17">
        <f>SUM(F68:F70)</f>
        <v>0</v>
      </c>
      <c r="G67" s="17">
        <f t="shared" si="3"/>
        <v>83000</v>
      </c>
      <c r="H67" s="17">
        <f>SUM(H68:H70)</f>
        <v>13300.310000000001</v>
      </c>
      <c r="I67" s="18">
        <f t="shared" si="4"/>
        <v>69699.69</v>
      </c>
    </row>
    <row r="68" spans="2:9" x14ac:dyDescent="0.25">
      <c r="B68" s="19" t="s">
        <v>119</v>
      </c>
      <c r="C68" s="19" t="s">
        <v>120</v>
      </c>
      <c r="D68" s="20" t="s">
        <v>121</v>
      </c>
      <c r="E68" s="21">
        <v>51000</v>
      </c>
      <c r="F68" s="21"/>
      <c r="G68" s="21">
        <f t="shared" si="3"/>
        <v>51000</v>
      </c>
      <c r="H68" s="21">
        <v>3886.67</v>
      </c>
      <c r="I68" s="22">
        <f t="shared" si="4"/>
        <v>47113.33</v>
      </c>
    </row>
    <row r="69" spans="2:9" x14ac:dyDescent="0.25">
      <c r="B69" s="19" t="s">
        <v>122</v>
      </c>
      <c r="C69" s="19" t="s">
        <v>123</v>
      </c>
      <c r="D69" s="20" t="s">
        <v>124</v>
      </c>
      <c r="E69" s="21">
        <v>20000</v>
      </c>
      <c r="F69" s="21"/>
      <c r="G69" s="21">
        <f t="shared" si="3"/>
        <v>20000</v>
      </c>
      <c r="H69" s="21">
        <v>2428.44</v>
      </c>
      <c r="I69" s="22">
        <f t="shared" si="4"/>
        <v>17571.560000000001</v>
      </c>
    </row>
    <row r="70" spans="2:9" x14ac:dyDescent="0.25">
      <c r="B70" s="19" t="s">
        <v>125</v>
      </c>
      <c r="C70" s="19" t="s">
        <v>126</v>
      </c>
      <c r="D70" s="20" t="s">
        <v>127</v>
      </c>
      <c r="E70" s="21">
        <v>12000</v>
      </c>
      <c r="F70" s="21"/>
      <c r="G70" s="21">
        <f t="shared" si="3"/>
        <v>12000</v>
      </c>
      <c r="H70" s="21">
        <v>6985.2000000000007</v>
      </c>
      <c r="I70" s="22">
        <f t="shared" si="4"/>
        <v>5014.7999999999993</v>
      </c>
    </row>
    <row r="71" spans="2:9" x14ac:dyDescent="0.25">
      <c r="B71" s="16" t="s">
        <v>128</v>
      </c>
      <c r="C71" s="5"/>
      <c r="D71" s="5"/>
      <c r="E71" s="17">
        <v>257483</v>
      </c>
      <c r="F71" s="17">
        <f>SUM(F72:F73)</f>
        <v>0</v>
      </c>
      <c r="G71" s="17">
        <f t="shared" si="3"/>
        <v>257483</v>
      </c>
      <c r="H71" s="17">
        <f>SUM(H72:H73)</f>
        <v>0</v>
      </c>
      <c r="I71" s="18">
        <f t="shared" si="4"/>
        <v>257483</v>
      </c>
    </row>
    <row r="72" spans="2:9" x14ac:dyDescent="0.25">
      <c r="B72" s="19" t="s">
        <v>129</v>
      </c>
      <c r="C72" s="19" t="s">
        <v>130</v>
      </c>
      <c r="D72" s="20" t="s">
        <v>131</v>
      </c>
      <c r="E72" s="21">
        <v>219028</v>
      </c>
      <c r="F72" s="21"/>
      <c r="G72" s="21">
        <f t="shared" ref="G72:G78" si="5">+E72+F72</f>
        <v>219028</v>
      </c>
      <c r="H72" s="21">
        <v>0</v>
      </c>
      <c r="I72" s="22">
        <f t="shared" si="4"/>
        <v>219028</v>
      </c>
    </row>
    <row r="73" spans="2:9" x14ac:dyDescent="0.25">
      <c r="B73" s="19" t="s">
        <v>132</v>
      </c>
      <c r="C73" s="19" t="s">
        <v>130</v>
      </c>
      <c r="D73" s="20" t="s">
        <v>133</v>
      </c>
      <c r="E73" s="21">
        <v>38455</v>
      </c>
      <c r="F73" s="21"/>
      <c r="G73" s="21">
        <f t="shared" si="5"/>
        <v>38455</v>
      </c>
      <c r="H73" s="21">
        <v>0</v>
      </c>
      <c r="I73" s="22">
        <f t="shared" si="4"/>
        <v>38455</v>
      </c>
    </row>
    <row r="74" spans="2:9" x14ac:dyDescent="0.25">
      <c r="B74" s="16" t="s">
        <v>134</v>
      </c>
      <c r="C74" s="5"/>
      <c r="D74" s="5"/>
      <c r="E74" s="17">
        <v>6000</v>
      </c>
      <c r="F74" s="17">
        <f>SUM(F75:F76)</f>
        <v>0</v>
      </c>
      <c r="G74" s="17">
        <f t="shared" si="5"/>
        <v>6000</v>
      </c>
      <c r="H74" s="17">
        <f>SUM(H75:H76)</f>
        <v>1878.3899999999999</v>
      </c>
      <c r="I74" s="18">
        <f t="shared" si="4"/>
        <v>4121.6100000000006</v>
      </c>
    </row>
    <row r="75" spans="2:9" x14ac:dyDescent="0.25">
      <c r="B75" s="19" t="s">
        <v>135</v>
      </c>
      <c r="C75" s="19" t="s">
        <v>136</v>
      </c>
      <c r="D75" s="20" t="s">
        <v>137</v>
      </c>
      <c r="E75" s="21">
        <v>6000</v>
      </c>
      <c r="F75" s="21">
        <v>-100</v>
      </c>
      <c r="G75" s="21">
        <f t="shared" si="5"/>
        <v>5900</v>
      </c>
      <c r="H75" s="21">
        <v>1780.9299999999998</v>
      </c>
      <c r="I75" s="22">
        <f t="shared" si="4"/>
        <v>4119.07</v>
      </c>
    </row>
    <row r="76" spans="2:9" x14ac:dyDescent="0.25">
      <c r="B76" s="3"/>
      <c r="C76" s="19" t="s">
        <v>138</v>
      </c>
      <c r="D76" s="20" t="s">
        <v>139</v>
      </c>
      <c r="E76" s="21">
        <v>0</v>
      </c>
      <c r="F76" s="21">
        <v>100</v>
      </c>
      <c r="G76" s="21">
        <f t="shared" si="5"/>
        <v>100</v>
      </c>
      <c r="H76" s="21">
        <v>97.46</v>
      </c>
      <c r="I76" s="22">
        <f t="shared" si="4"/>
        <v>2.5400000000000063</v>
      </c>
    </row>
    <row r="77" spans="2:9" x14ac:dyDescent="0.25">
      <c r="B77" s="16" t="s">
        <v>140</v>
      </c>
      <c r="C77" s="5"/>
      <c r="D77" s="5"/>
      <c r="E77" s="17">
        <v>1000</v>
      </c>
      <c r="F77" s="17">
        <f>+F78</f>
        <v>0</v>
      </c>
      <c r="G77" s="17">
        <f t="shared" si="5"/>
        <v>1000</v>
      </c>
      <c r="H77" s="17">
        <f>+H78</f>
        <v>0</v>
      </c>
      <c r="I77" s="18">
        <f t="shared" si="4"/>
        <v>1000</v>
      </c>
    </row>
    <row r="78" spans="2:9" x14ac:dyDescent="0.25">
      <c r="B78" s="19" t="s">
        <v>141</v>
      </c>
      <c r="C78" s="19" t="s">
        <v>142</v>
      </c>
      <c r="D78" s="20" t="s">
        <v>143</v>
      </c>
      <c r="E78" s="21">
        <v>1000</v>
      </c>
      <c r="F78" s="21"/>
      <c r="G78" s="21">
        <f t="shared" si="5"/>
        <v>1000</v>
      </c>
      <c r="H78" s="21">
        <v>0</v>
      </c>
      <c r="I78" s="22">
        <f t="shared" si="4"/>
        <v>1000</v>
      </c>
    </row>
  </sheetData>
  <mergeCells count="1">
    <mergeCell ref="B3:I3"/>
  </mergeCells>
  <conditionalFormatting sqref="C4:C5 C1:C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1"/>
  <sheetViews>
    <sheetView showGridLines="0" zoomScaleNormal="100" workbookViewId="0">
      <selection activeCell="H15" sqref="H15"/>
    </sheetView>
  </sheetViews>
  <sheetFormatPr defaultRowHeight="15" x14ac:dyDescent="0.25"/>
  <cols>
    <col min="1" max="1" width="4" style="24" customWidth="1"/>
    <col min="2" max="2" width="9.42578125" style="24" customWidth="1"/>
    <col min="3" max="3" width="49.28515625" style="24" bestFit="1" customWidth="1"/>
    <col min="4" max="4" width="14.7109375" style="24" customWidth="1"/>
    <col min="5" max="6" width="15.7109375" style="24" customWidth="1"/>
    <col min="7" max="16384" width="9.140625" style="24"/>
  </cols>
  <sheetData>
    <row r="1" spans="2:6" ht="15.75" customHeight="1" x14ac:dyDescent="0.25">
      <c r="B1" s="23" t="s">
        <v>146</v>
      </c>
      <c r="E1" s="25"/>
    </row>
    <row r="2" spans="2:6" ht="15.75" customHeight="1" x14ac:dyDescent="0.25">
      <c r="B2" s="23"/>
      <c r="E2" s="25"/>
    </row>
    <row r="3" spans="2:6" ht="15.75" customHeight="1" x14ac:dyDescent="0.25">
      <c r="B3" s="52" t="s">
        <v>179</v>
      </c>
      <c r="C3" s="52"/>
      <c r="D3" s="52"/>
      <c r="E3" s="52"/>
      <c r="F3" s="52"/>
    </row>
    <row r="5" spans="2:6" s="28" customFormat="1" ht="30" x14ac:dyDescent="0.25">
      <c r="B5" s="26" t="s">
        <v>147</v>
      </c>
      <c r="C5" s="27" t="s">
        <v>6</v>
      </c>
      <c r="D5" s="50" t="s">
        <v>148</v>
      </c>
      <c r="E5" s="50" t="s">
        <v>144</v>
      </c>
      <c r="F5" s="50" t="s">
        <v>178</v>
      </c>
    </row>
    <row r="6" spans="2:6" s="28" customFormat="1" ht="15.75" x14ac:dyDescent="0.25">
      <c r="B6" s="29" t="s">
        <v>10</v>
      </c>
      <c r="C6" s="30"/>
      <c r="D6" s="30"/>
      <c r="E6" s="31"/>
      <c r="F6" s="31"/>
    </row>
    <row r="7" spans="2:6" s="28" customFormat="1" ht="20.100000000000001" customHeight="1" x14ac:dyDescent="0.25">
      <c r="B7" s="32" t="s">
        <v>149</v>
      </c>
      <c r="C7" s="33"/>
      <c r="D7" s="34">
        <f>+D8</f>
        <v>1950000</v>
      </c>
      <c r="E7" s="34">
        <f>+E8</f>
        <v>0</v>
      </c>
      <c r="F7" s="34">
        <f>+F8</f>
        <v>1950000</v>
      </c>
    </row>
    <row r="8" spans="2:6" s="28" customFormat="1" x14ac:dyDescent="0.25">
      <c r="B8" s="27">
        <v>351</v>
      </c>
      <c r="C8" s="35" t="s">
        <v>150</v>
      </c>
      <c r="D8" s="36">
        <f>+'Plan radno'!E9</f>
        <v>1950000</v>
      </c>
      <c r="E8" s="36">
        <f>+'Plan radno'!F9</f>
        <v>0</v>
      </c>
      <c r="F8" s="36">
        <f>+'Plan radno'!G9</f>
        <v>1950000</v>
      </c>
    </row>
    <row r="9" spans="2:6" s="28" customFormat="1" ht="20.100000000000001" customHeight="1" x14ac:dyDescent="0.25">
      <c r="B9" s="32" t="s">
        <v>151</v>
      </c>
      <c r="C9" s="33"/>
      <c r="D9" s="34">
        <f t="shared" ref="D9:F9" si="0">SUM(D10:D17)</f>
        <v>2219028</v>
      </c>
      <c r="E9" s="34">
        <f t="shared" si="0"/>
        <v>0</v>
      </c>
      <c r="F9" s="34">
        <f t="shared" si="0"/>
        <v>2219028</v>
      </c>
    </row>
    <row r="10" spans="2:6" s="28" customFormat="1" x14ac:dyDescent="0.25">
      <c r="B10" s="27">
        <v>311</v>
      </c>
      <c r="C10" s="35" t="s">
        <v>152</v>
      </c>
      <c r="D10" s="36">
        <f>+'Plan radno'!E13</f>
        <v>660000</v>
      </c>
      <c r="E10" s="36">
        <f>+'Plan radno'!F13</f>
        <v>0</v>
      </c>
      <c r="F10" s="36">
        <f>+'Plan radno'!G13</f>
        <v>660000</v>
      </c>
    </row>
    <row r="11" spans="2:6" s="28" customFormat="1" x14ac:dyDescent="0.25">
      <c r="B11" s="27">
        <v>341</v>
      </c>
      <c r="C11" s="35" t="s">
        <v>153</v>
      </c>
      <c r="D11" s="36">
        <f>+'Plan radno'!E15</f>
        <v>1100</v>
      </c>
      <c r="E11" s="36">
        <f>+'Plan radno'!F15</f>
        <v>0</v>
      </c>
      <c r="F11" s="36">
        <f>+'Plan radno'!G15</f>
        <v>1100</v>
      </c>
    </row>
    <row r="12" spans="2:6" s="28" customFormat="1" x14ac:dyDescent="0.25">
      <c r="B12" s="27">
        <v>342</v>
      </c>
      <c r="C12" s="35" t="s">
        <v>154</v>
      </c>
      <c r="D12" s="36">
        <f>+'Plan radno'!E18</f>
        <v>1316900</v>
      </c>
      <c r="E12" s="36">
        <f>+'Plan radno'!F18</f>
        <v>0</v>
      </c>
      <c r="F12" s="36">
        <f>+'Plan radno'!G18</f>
        <v>1316900</v>
      </c>
    </row>
    <row r="13" spans="2:6" s="28" customFormat="1" ht="30" x14ac:dyDescent="0.25">
      <c r="B13" s="27">
        <v>351</v>
      </c>
      <c r="C13" s="35" t="s">
        <v>155</v>
      </c>
      <c r="D13" s="36">
        <f>+'Plan radno'!E20</f>
        <v>219028</v>
      </c>
      <c r="E13" s="36">
        <f>+'Plan radno'!F20</f>
        <v>0</v>
      </c>
      <c r="F13" s="36">
        <f>+'Plan radno'!G20</f>
        <v>219028</v>
      </c>
    </row>
    <row r="14" spans="2:6" s="28" customFormat="1" x14ac:dyDescent="0.25">
      <c r="B14" s="27">
        <v>353</v>
      </c>
      <c r="C14" s="35" t="s">
        <v>156</v>
      </c>
      <c r="D14" s="36">
        <f>+'Plan radno'!E22</f>
        <v>15000</v>
      </c>
      <c r="E14" s="36">
        <f>+'Plan radno'!F22</f>
        <v>0</v>
      </c>
      <c r="F14" s="36">
        <f>+'Plan radno'!G22</f>
        <v>15000</v>
      </c>
    </row>
    <row r="15" spans="2:6" s="28" customFormat="1" x14ac:dyDescent="0.25">
      <c r="B15" s="27">
        <v>361</v>
      </c>
      <c r="C15" s="35" t="s">
        <v>157</v>
      </c>
      <c r="D15" s="36">
        <f>+'Plan radno'!E24</f>
        <v>5000</v>
      </c>
      <c r="E15" s="36">
        <f>+'Plan radno'!F24</f>
        <v>0</v>
      </c>
      <c r="F15" s="36">
        <f>+'Plan radno'!G24</f>
        <v>5000</v>
      </c>
    </row>
    <row r="16" spans="2:6" s="28" customFormat="1" x14ac:dyDescent="0.25">
      <c r="B16" s="27">
        <v>363</v>
      </c>
      <c r="C16" s="35" t="s">
        <v>50</v>
      </c>
      <c r="D16" s="36">
        <f>+'Plan radno'!E26</f>
        <v>2000</v>
      </c>
      <c r="E16" s="36">
        <f>+'Plan radno'!F26</f>
        <v>0</v>
      </c>
      <c r="F16" s="36">
        <f>+'Plan radno'!G26</f>
        <v>2000</v>
      </c>
    </row>
    <row r="17" spans="2:7" s="28" customFormat="1" x14ac:dyDescent="0.25">
      <c r="B17" s="37">
        <v>371</v>
      </c>
      <c r="C17" s="35" t="s">
        <v>158</v>
      </c>
      <c r="D17" s="36"/>
      <c r="E17" s="36"/>
      <c r="F17" s="36"/>
    </row>
    <row r="18" spans="2:7" s="28" customFormat="1" x14ac:dyDescent="0.25">
      <c r="B18" s="53" t="s">
        <v>159</v>
      </c>
      <c r="C18" s="54"/>
      <c r="D18" s="34">
        <f>+D7+D9</f>
        <v>4169028</v>
      </c>
      <c r="E18" s="34">
        <f>+E7+E9</f>
        <v>0</v>
      </c>
      <c r="F18" s="34">
        <f>+F7+F9</f>
        <v>4169028</v>
      </c>
    </row>
    <row r="19" spans="2:7" s="28" customFormat="1" ht="15" customHeight="1" x14ac:dyDescent="0.25">
      <c r="B19" s="38"/>
      <c r="C19" s="39"/>
      <c r="D19" s="39"/>
      <c r="E19" s="40"/>
      <c r="F19" s="40"/>
      <c r="G19" s="41"/>
    </row>
    <row r="20" spans="2:7" s="28" customFormat="1" ht="15.75" x14ac:dyDescent="0.25">
      <c r="B20" s="55" t="s">
        <v>51</v>
      </c>
      <c r="C20" s="56"/>
      <c r="D20" s="56"/>
      <c r="E20" s="56"/>
      <c r="F20" s="57"/>
    </row>
    <row r="21" spans="2:7" s="28" customFormat="1" x14ac:dyDescent="0.25">
      <c r="B21" s="32" t="s">
        <v>149</v>
      </c>
      <c r="C21" s="33"/>
      <c r="D21" s="34">
        <f>SUM(D22:D27)</f>
        <v>1950000</v>
      </c>
      <c r="E21" s="34">
        <f>SUM(E22:E27)</f>
        <v>0</v>
      </c>
      <c r="F21" s="34">
        <f>SUM(F22:F27)</f>
        <v>1950000</v>
      </c>
    </row>
    <row r="22" spans="2:7" s="28" customFormat="1" x14ac:dyDescent="0.25">
      <c r="B22" s="27">
        <v>411</v>
      </c>
      <c r="C22" s="35" t="s">
        <v>160</v>
      </c>
      <c r="D22" s="36">
        <f>+'Plan radno'!E31</f>
        <v>1169503</v>
      </c>
      <c r="E22" s="36">
        <f>+'Plan radno'!F31</f>
        <v>0</v>
      </c>
      <c r="F22" s="36">
        <f>+'Plan radno'!G31</f>
        <v>1169503</v>
      </c>
    </row>
    <row r="23" spans="2:7" s="28" customFormat="1" x14ac:dyDescent="0.25">
      <c r="B23" s="27">
        <v>412</v>
      </c>
      <c r="C23" s="35" t="s">
        <v>59</v>
      </c>
      <c r="D23" s="36">
        <f>+'Plan radno'!E33</f>
        <v>216645</v>
      </c>
      <c r="E23" s="36">
        <f>+'Plan radno'!F33</f>
        <v>0</v>
      </c>
      <c r="F23" s="36">
        <f>+'Plan radno'!G33</f>
        <v>216645</v>
      </c>
    </row>
    <row r="24" spans="2:7" s="28" customFormat="1" x14ac:dyDescent="0.25">
      <c r="B24" s="27">
        <v>413</v>
      </c>
      <c r="C24" s="35" t="s">
        <v>161</v>
      </c>
      <c r="D24" s="36">
        <f>+'Plan radno'!E35</f>
        <v>179612</v>
      </c>
      <c r="E24" s="36">
        <f>+'Plan radno'!F35</f>
        <v>0</v>
      </c>
      <c r="F24" s="36">
        <f>+'Plan radno'!G35</f>
        <v>179612</v>
      </c>
    </row>
    <row r="25" spans="2:7" s="28" customFormat="1" x14ac:dyDescent="0.25">
      <c r="B25" s="27">
        <v>421</v>
      </c>
      <c r="C25" s="35" t="s">
        <v>162</v>
      </c>
      <c r="D25" s="36">
        <f>+'Plan radno'!E37</f>
        <v>55440</v>
      </c>
      <c r="E25" s="36">
        <f>+'Plan radno'!F37</f>
        <v>0</v>
      </c>
      <c r="F25" s="36">
        <f>+'Plan radno'!G37</f>
        <v>55440</v>
      </c>
    </row>
    <row r="26" spans="2:7" s="28" customFormat="1" ht="30" x14ac:dyDescent="0.25">
      <c r="B26" s="27">
        <v>422</v>
      </c>
      <c r="C26" s="35" t="s">
        <v>163</v>
      </c>
      <c r="D26" s="36">
        <f>+'Plan radno'!E39</f>
        <v>28800</v>
      </c>
      <c r="E26" s="36">
        <f>+'Plan radno'!F39</f>
        <v>0</v>
      </c>
      <c r="F26" s="36">
        <f>+'Plan radno'!G39</f>
        <v>28800</v>
      </c>
    </row>
    <row r="27" spans="2:7" s="28" customFormat="1" x14ac:dyDescent="0.25">
      <c r="B27" s="27">
        <v>425</v>
      </c>
      <c r="C27" s="35" t="s">
        <v>164</v>
      </c>
      <c r="D27" s="36">
        <f>+'Plan radno'!E41</f>
        <v>300000</v>
      </c>
      <c r="E27" s="36">
        <f>+'Plan radno'!F41</f>
        <v>0</v>
      </c>
      <c r="F27" s="36">
        <f>+'Plan radno'!G41</f>
        <v>300000</v>
      </c>
    </row>
    <row r="28" spans="2:7" s="28" customFormat="1" x14ac:dyDescent="0.25">
      <c r="B28" s="32" t="s">
        <v>151</v>
      </c>
      <c r="C28" s="33"/>
      <c r="D28" s="34">
        <f>SUM(D29:D40)</f>
        <v>2257483</v>
      </c>
      <c r="E28" s="34">
        <f>SUM(E29:E40)</f>
        <v>350000</v>
      </c>
      <c r="F28" s="34">
        <f>SUM(F29:F40)</f>
        <v>2607483</v>
      </c>
    </row>
    <row r="29" spans="2:7" s="28" customFormat="1" x14ac:dyDescent="0.25">
      <c r="B29" s="27">
        <v>411</v>
      </c>
      <c r="C29" s="35" t="s">
        <v>160</v>
      </c>
      <c r="D29" s="36">
        <f>+'Plan radno'!E44</f>
        <v>250826</v>
      </c>
      <c r="E29" s="36">
        <f>+'Plan radno'!F44</f>
        <v>0</v>
      </c>
      <c r="F29" s="36">
        <f>+'Plan radno'!G44</f>
        <v>250826</v>
      </c>
    </row>
    <row r="30" spans="2:7" s="28" customFormat="1" x14ac:dyDescent="0.25">
      <c r="B30" s="27">
        <v>412</v>
      </c>
      <c r="C30" s="35" t="s">
        <v>59</v>
      </c>
      <c r="D30" s="36">
        <f>+'Plan radno'!E46</f>
        <v>13580</v>
      </c>
      <c r="E30" s="36">
        <f>+'Plan radno'!F46</f>
        <v>0</v>
      </c>
      <c r="F30" s="36">
        <f>+'Plan radno'!G46</f>
        <v>13580</v>
      </c>
    </row>
    <row r="31" spans="2:7" s="28" customFormat="1" x14ac:dyDescent="0.25">
      <c r="B31" s="27">
        <v>413</v>
      </c>
      <c r="C31" s="35" t="s">
        <v>161</v>
      </c>
      <c r="D31" s="36">
        <f>+'Plan radno'!E48</f>
        <v>41386</v>
      </c>
      <c r="E31" s="36">
        <f>+'Plan radno'!F48</f>
        <v>0</v>
      </c>
      <c r="F31" s="36">
        <f>+'Plan radno'!G48</f>
        <v>41386</v>
      </c>
    </row>
    <row r="32" spans="2:7" s="28" customFormat="1" x14ac:dyDescent="0.25">
      <c r="B32" s="27">
        <v>421</v>
      </c>
      <c r="C32" s="35" t="s">
        <v>162</v>
      </c>
      <c r="D32" s="36">
        <f>+'Plan radno'!E50</f>
        <v>15680</v>
      </c>
      <c r="E32" s="36">
        <f>+'Plan radno'!F50</f>
        <v>0</v>
      </c>
      <c r="F32" s="36">
        <f>+'Plan radno'!G50</f>
        <v>15680</v>
      </c>
    </row>
    <row r="33" spans="2:6" s="28" customFormat="1" x14ac:dyDescent="0.25">
      <c r="B33" s="27">
        <v>424</v>
      </c>
      <c r="C33" s="35" t="s">
        <v>165</v>
      </c>
      <c r="D33" s="36"/>
      <c r="E33" s="36"/>
      <c r="F33" s="36"/>
    </row>
    <row r="34" spans="2:6" s="28" customFormat="1" x14ac:dyDescent="0.25">
      <c r="B34" s="27">
        <v>425</v>
      </c>
      <c r="C34" s="35" t="s">
        <v>164</v>
      </c>
      <c r="D34" s="36">
        <f>+'Plan radno'!E54</f>
        <v>653528</v>
      </c>
      <c r="E34" s="36">
        <f>+'Plan radno'!F54</f>
        <v>0</v>
      </c>
      <c r="F34" s="36">
        <f>+'Plan radno'!G54</f>
        <v>653528</v>
      </c>
    </row>
    <row r="35" spans="2:6" s="28" customFormat="1" x14ac:dyDescent="0.25">
      <c r="B35" s="27">
        <v>426</v>
      </c>
      <c r="C35" s="35" t="s">
        <v>166</v>
      </c>
      <c r="D35" s="36">
        <f>+'Plan radno'!E63</f>
        <v>935000</v>
      </c>
      <c r="E35" s="36">
        <f>+'Plan radno'!F63</f>
        <v>350000</v>
      </c>
      <c r="F35" s="36">
        <f>+'Plan radno'!G63</f>
        <v>1285000</v>
      </c>
    </row>
    <row r="36" spans="2:6" s="28" customFormat="1" x14ac:dyDescent="0.25">
      <c r="B36" s="27">
        <v>429</v>
      </c>
      <c r="C36" s="35" t="s">
        <v>167</v>
      </c>
      <c r="D36" s="36">
        <f>+'Plan radno'!E67</f>
        <v>83000</v>
      </c>
      <c r="E36" s="36">
        <f>+'Plan radno'!F67</f>
        <v>0</v>
      </c>
      <c r="F36" s="36">
        <f>+'Plan radno'!G67</f>
        <v>83000</v>
      </c>
    </row>
    <row r="37" spans="2:6" s="28" customFormat="1" x14ac:dyDescent="0.25">
      <c r="B37" s="27">
        <v>431</v>
      </c>
      <c r="C37" s="35" t="s">
        <v>168</v>
      </c>
      <c r="D37" s="36">
        <f>+'Plan radno'!E71</f>
        <v>257483</v>
      </c>
      <c r="E37" s="36">
        <f>+'Plan radno'!F71</f>
        <v>0</v>
      </c>
      <c r="F37" s="36">
        <f>+'Plan radno'!G71</f>
        <v>257483</v>
      </c>
    </row>
    <row r="38" spans="2:6" s="28" customFormat="1" x14ac:dyDescent="0.25">
      <c r="B38" s="27">
        <v>443</v>
      </c>
      <c r="C38" s="35" t="s">
        <v>169</v>
      </c>
      <c r="D38" s="36">
        <f>+'Plan radno'!E74</f>
        <v>6000</v>
      </c>
      <c r="E38" s="36">
        <f>+'Plan radno'!F74</f>
        <v>0</v>
      </c>
      <c r="F38" s="36">
        <f>+'Plan radno'!G74</f>
        <v>6000</v>
      </c>
    </row>
    <row r="39" spans="2:6" s="28" customFormat="1" x14ac:dyDescent="0.25">
      <c r="B39" s="27">
        <v>451</v>
      </c>
      <c r="C39" s="35" t="s">
        <v>170</v>
      </c>
      <c r="D39" s="36">
        <v>0</v>
      </c>
      <c r="E39" s="36">
        <v>0</v>
      </c>
      <c r="F39" s="36">
        <v>0</v>
      </c>
    </row>
    <row r="40" spans="2:6" s="28" customFormat="1" x14ac:dyDescent="0.25">
      <c r="B40" s="27">
        <v>462</v>
      </c>
      <c r="C40" s="35" t="s">
        <v>171</v>
      </c>
      <c r="D40" s="36">
        <f>+'Plan radno'!E77</f>
        <v>1000</v>
      </c>
      <c r="E40" s="36">
        <f>+'Plan radno'!F77</f>
        <v>0</v>
      </c>
      <c r="F40" s="36">
        <f>+'Plan radno'!G77</f>
        <v>1000</v>
      </c>
    </row>
    <row r="41" spans="2:6" s="28" customFormat="1" x14ac:dyDescent="0.25">
      <c r="B41" s="53" t="s">
        <v>172</v>
      </c>
      <c r="C41" s="54"/>
      <c r="D41" s="34">
        <f>+D21+D28</f>
        <v>4207483</v>
      </c>
      <c r="E41" s="34">
        <f>+E21+E28</f>
        <v>350000</v>
      </c>
      <c r="F41" s="34">
        <f>+F21+F28</f>
        <v>4557483</v>
      </c>
    </row>
    <row r="42" spans="2:6" s="28" customFormat="1" ht="9.9499999999999993" customHeight="1" x14ac:dyDescent="0.25">
      <c r="D42" s="42"/>
      <c r="E42" s="43"/>
      <c r="F42" s="43"/>
    </row>
    <row r="43" spans="2:6" s="28" customFormat="1" ht="20.100000000000001" customHeight="1" x14ac:dyDescent="0.25">
      <c r="C43" s="44" t="s">
        <v>173</v>
      </c>
      <c r="D43" s="45">
        <f>+D18</f>
        <v>4169028</v>
      </c>
      <c r="E43" s="45">
        <f>+E18</f>
        <v>0</v>
      </c>
      <c r="F43" s="45">
        <f>+F18</f>
        <v>4169028</v>
      </c>
    </row>
    <row r="44" spans="2:6" s="28" customFormat="1" ht="20.100000000000001" customHeight="1" x14ac:dyDescent="0.25">
      <c r="C44" s="44" t="s">
        <v>174</v>
      </c>
      <c r="D44" s="45">
        <f>+D41</f>
        <v>4207483</v>
      </c>
      <c r="E44" s="45">
        <f>+E41</f>
        <v>350000</v>
      </c>
      <c r="F44" s="45">
        <f>+F41</f>
        <v>4557483</v>
      </c>
    </row>
    <row r="45" spans="2:6" s="28" customFormat="1" ht="20.100000000000001" customHeight="1" x14ac:dyDescent="0.25">
      <c r="C45" s="46" t="s">
        <v>175</v>
      </c>
      <c r="D45" s="47">
        <f>+D43-D44</f>
        <v>-38455</v>
      </c>
      <c r="E45" s="47">
        <f>+E18-E41</f>
        <v>-350000</v>
      </c>
      <c r="F45" s="47">
        <f>+F18-F41</f>
        <v>-388455</v>
      </c>
    </row>
    <row r="46" spans="2:6" s="28" customFormat="1" ht="20.100000000000001" customHeight="1" x14ac:dyDescent="0.25">
      <c r="C46" s="46" t="s">
        <v>176</v>
      </c>
      <c r="D46" s="47">
        <v>400032.13</v>
      </c>
      <c r="E46" s="47">
        <f>728784.97-D46</f>
        <v>328752.83999999997</v>
      </c>
      <c r="F46" s="47">
        <f>+D46+E46</f>
        <v>728784.97</v>
      </c>
    </row>
    <row r="47" spans="2:6" s="28" customFormat="1" ht="20.100000000000001" customHeight="1" x14ac:dyDescent="0.25">
      <c r="C47" s="46" t="s">
        <v>177</v>
      </c>
      <c r="D47" s="48">
        <v>361577.13</v>
      </c>
      <c r="E47" s="47">
        <f>+D47-E46</f>
        <v>32824.290000000037</v>
      </c>
      <c r="F47" s="47">
        <f>+F45+F46</f>
        <v>340329.97</v>
      </c>
    </row>
    <row r="48" spans="2:6" x14ac:dyDescent="0.25">
      <c r="C48"/>
    </row>
    <row r="51" spans="4:4" x14ac:dyDescent="0.25">
      <c r="D51" s="49"/>
    </row>
  </sheetData>
  <mergeCells count="4">
    <mergeCell ref="B3:F3"/>
    <mergeCell ref="B18:C18"/>
    <mergeCell ref="B20:F20"/>
    <mergeCell ref="B41:C4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radno</vt:lpstr>
      <vt:lpstr>PLAN 3.razina</vt:lpstr>
      <vt:lpstr>'PLAN 3.razina'!Podrucje_ispisa</vt:lpstr>
    </vt:vector>
  </TitlesOfParts>
  <Company>KS-KS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Klemencic</dc:creator>
  <cp:lastModifiedBy>Maja</cp:lastModifiedBy>
  <dcterms:created xsi:type="dcterms:W3CDTF">2022-04-19T11:33:33Z</dcterms:created>
  <dcterms:modified xsi:type="dcterms:W3CDTF">2022-05-16T09:44:31Z</dcterms:modified>
</cp:coreProperties>
</file>