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A POUS Radno\budget\2025\polugodišnji izvještaj o izvršenju financijskog plana\"/>
    </mc:Choice>
  </mc:AlternateContent>
  <xr:revisionPtr revIDLastSave="0" documentId="13_ncr:1_{93F03833-7080-4F50-B877-BBB344D35153}" xr6:coauthVersionLast="47" xr6:coauthVersionMax="47" xr10:uidLastSave="{00000000-0000-0000-0000-000000000000}"/>
  <bookViews>
    <workbookView xWindow="-108" yWindow="-108" windowWidth="23256" windowHeight="12456" tabRatio="602" firstSheet="7" activeTab="9" xr2:uid="{00000000-000D-0000-FFFF-FFFF00000000}"/>
  </bookViews>
  <sheets>
    <sheet name="prva strana" sheetId="22" r:id="rId1"/>
    <sheet name="1.1 SAŽETAK" sheetId="8" r:id="rId2"/>
    <sheet name="1.2 Račun prihoda i rashoda" sheetId="9" r:id="rId3"/>
    <sheet name="Prihodi i rashodi po izvorima" sheetId="10" r:id="rId4"/>
    <sheet name="Rashodi prema funkcijskoj kl" sheetId="5" r:id="rId5"/>
    <sheet name="Račun financiranja prema ek.kl." sheetId="14" r:id="rId6"/>
    <sheet name="Račun financiranja-izvori" sheetId="15" r:id="rId7"/>
    <sheet name="Izvršenje po organizacijskoj kl" sheetId="16" r:id="rId8"/>
    <sheet name="Izvr.po prog.klasif." sheetId="20" r:id="rId9"/>
    <sheet name="3.2. Obrazloženje posebnog dije" sheetId="21" r:id="rId10"/>
  </sheets>
  <definedNames>
    <definedName name="_xlnm.Print_Area" localSheetId="1">'1.1 SAŽETAK'!$A$1:$J$44</definedName>
    <definedName name="_xlnm.Print_Area" localSheetId="9">'3.2. Obrazloženje posebnog dije'!$A$1:$E$65</definedName>
    <definedName name="_xlnm.Print_Area" localSheetId="0">'prva strana'!$A$1:$A$14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20" l="1"/>
  <c r="F108" i="20"/>
  <c r="F109" i="20"/>
  <c r="F110" i="20"/>
  <c r="F111" i="20"/>
  <c r="F94" i="20"/>
  <c r="F51" i="20"/>
  <c r="F52" i="20"/>
  <c r="F53" i="20"/>
  <c r="F54" i="20"/>
  <c r="F55" i="20"/>
  <c r="F50" i="20"/>
  <c r="F23" i="20"/>
  <c r="F293" i="20"/>
  <c r="F294" i="20"/>
  <c r="F300" i="20"/>
  <c r="F301" i="20"/>
  <c r="F252" i="20"/>
  <c r="F253" i="20"/>
  <c r="F254" i="20"/>
  <c r="F251" i="20"/>
  <c r="F165" i="20"/>
  <c r="F166" i="20"/>
  <c r="F167" i="20"/>
  <c r="F147" i="20"/>
  <c r="F148" i="20"/>
  <c r="F149" i="20"/>
  <c r="F150" i="20"/>
  <c r="F151" i="20"/>
  <c r="F127" i="20"/>
  <c r="F128" i="20"/>
  <c r="F129" i="20"/>
  <c r="F130" i="20"/>
  <c r="F131" i="20"/>
  <c r="F132" i="20"/>
  <c r="F133" i="20"/>
  <c r="F134" i="20"/>
  <c r="F255" i="20"/>
  <c r="F288" i="20"/>
  <c r="F292" i="20"/>
  <c r="F259" i="20"/>
  <c r="E42" i="9" l="1"/>
  <c r="E41" i="9" s="1"/>
  <c r="E43" i="9"/>
  <c r="E50" i="9"/>
  <c r="F41" i="9" l="1"/>
  <c r="F72" i="9"/>
  <c r="E12" i="16" l="1"/>
  <c r="E11" i="16"/>
  <c r="E10" i="16" s="1"/>
  <c r="E9" i="16" s="1"/>
  <c r="F138" i="20"/>
  <c r="D12" i="16" l="1"/>
  <c r="D11" i="16" s="1"/>
  <c r="D10" i="16" s="1"/>
  <c r="D9" i="16" s="1"/>
  <c r="C12" i="5"/>
  <c r="C11" i="5" s="1"/>
  <c r="D12" i="5"/>
  <c r="D11" i="5" s="1"/>
  <c r="B12" i="5"/>
  <c r="B11" i="5" s="1"/>
  <c r="B33" i="10"/>
  <c r="C33" i="10"/>
  <c r="B31" i="10"/>
  <c r="C31" i="10"/>
  <c r="B29" i="10"/>
  <c r="C29" i="10"/>
  <c r="B27" i="10"/>
  <c r="C27" i="10"/>
  <c r="D33" i="10"/>
  <c r="D31" i="10"/>
  <c r="D29" i="10"/>
  <c r="B18" i="10"/>
  <c r="C18" i="10"/>
  <c r="B16" i="10"/>
  <c r="C16" i="10"/>
  <c r="B14" i="10"/>
  <c r="C14" i="10"/>
  <c r="B12" i="10"/>
  <c r="C12" i="10"/>
  <c r="D18" i="10"/>
  <c r="D16" i="10"/>
  <c r="F33" i="9"/>
  <c r="D33" i="9"/>
  <c r="E99" i="9"/>
  <c r="F99" i="9"/>
  <c r="D99" i="9"/>
  <c r="E89" i="9"/>
  <c r="E88" i="9" s="1"/>
  <c r="F89" i="9"/>
  <c r="F88" i="9" s="1"/>
  <c r="D89" i="9"/>
  <c r="D88" i="9" s="1"/>
  <c r="E82" i="9"/>
  <c r="E81" i="9" s="1"/>
  <c r="F82" i="9"/>
  <c r="D82" i="9"/>
  <c r="D81" i="9" s="1"/>
  <c r="E72" i="9"/>
  <c r="D72" i="9"/>
  <c r="E48" i="9"/>
  <c r="F48" i="9"/>
  <c r="H48" i="9" s="1"/>
  <c r="D48" i="9"/>
  <c r="E34" i="9"/>
  <c r="E33" i="9" s="1"/>
  <c r="F34" i="9"/>
  <c r="D34" i="9"/>
  <c r="D92" i="9"/>
  <c r="E92" i="9"/>
  <c r="E91" i="9" s="1"/>
  <c r="D74" i="9"/>
  <c r="E74" i="9"/>
  <c r="D62" i="9"/>
  <c r="E62" i="9"/>
  <c r="F62" i="9"/>
  <c r="D56" i="9"/>
  <c r="E56" i="9"/>
  <c r="D51" i="9"/>
  <c r="E51" i="9"/>
  <c r="D44" i="9"/>
  <c r="D43" i="9" s="1"/>
  <c r="E44" i="9"/>
  <c r="D30" i="9"/>
  <c r="D29" i="9" s="1"/>
  <c r="E30" i="9"/>
  <c r="E29" i="9" s="1"/>
  <c r="E12" i="9" s="1"/>
  <c r="D26" i="9"/>
  <c r="E26" i="9"/>
  <c r="D24" i="9"/>
  <c r="E24" i="9"/>
  <c r="D19" i="9"/>
  <c r="E19" i="9"/>
  <c r="D16" i="9"/>
  <c r="E16" i="9"/>
  <c r="D14" i="9"/>
  <c r="E14" i="9"/>
  <c r="G11" i="8"/>
  <c r="H11" i="8"/>
  <c r="F8" i="8"/>
  <c r="G8" i="8"/>
  <c r="J29" i="8"/>
  <c r="F285" i="20"/>
  <c r="F286" i="20"/>
  <c r="F287" i="20"/>
  <c r="F282" i="20"/>
  <c r="F283" i="20"/>
  <c r="F277" i="20"/>
  <c r="F278" i="20"/>
  <c r="F272" i="20"/>
  <c r="F273" i="20"/>
  <c r="F274" i="20"/>
  <c r="F275" i="20"/>
  <c r="F270" i="20"/>
  <c r="F263" i="20"/>
  <c r="F258" i="20"/>
  <c r="F248" i="20"/>
  <c r="F249" i="20"/>
  <c r="F250" i="20"/>
  <c r="F242" i="20"/>
  <c r="F243" i="20"/>
  <c r="F236" i="20"/>
  <c r="F237" i="20"/>
  <c r="F238" i="20"/>
  <c r="F239" i="20"/>
  <c r="F240" i="20"/>
  <c r="F234" i="20"/>
  <c r="F231" i="20"/>
  <c r="F232" i="20"/>
  <c r="F227" i="20"/>
  <c r="F223" i="20"/>
  <c r="F224" i="20"/>
  <c r="F225" i="20"/>
  <c r="F218" i="20"/>
  <c r="F214" i="20"/>
  <c r="F212" i="20"/>
  <c r="F201" i="20"/>
  <c r="F202" i="20"/>
  <c r="F196" i="20"/>
  <c r="F198" i="20"/>
  <c r="F199" i="20"/>
  <c r="F194" i="20"/>
  <c r="F192" i="20"/>
  <c r="F188" i="20"/>
  <c r="F182" i="20"/>
  <c r="F183" i="20"/>
  <c r="F184" i="20"/>
  <c r="F185" i="20"/>
  <c r="F186" i="20"/>
  <c r="F180" i="20"/>
  <c r="F175" i="20"/>
  <c r="F170" i="20"/>
  <c r="F171" i="20"/>
  <c r="F172" i="20"/>
  <c r="F173" i="20"/>
  <c r="F168" i="20"/>
  <c r="F164" i="20"/>
  <c r="F163" i="20"/>
  <c r="F161" i="20"/>
  <c r="F157" i="20"/>
  <c r="F158" i="20"/>
  <c r="F159" i="20"/>
  <c r="F154" i="20"/>
  <c r="F155" i="20"/>
  <c r="F144" i="20"/>
  <c r="F145" i="20"/>
  <c r="F146" i="20"/>
  <c r="F142" i="20"/>
  <c r="F137" i="20"/>
  <c r="F122" i="20"/>
  <c r="F123" i="20"/>
  <c r="F124" i="20"/>
  <c r="F125" i="20"/>
  <c r="F126" i="20"/>
  <c r="F116" i="20"/>
  <c r="F117" i="20"/>
  <c r="F118" i="20"/>
  <c r="F112" i="20"/>
  <c r="F113" i="20"/>
  <c r="F114" i="20"/>
  <c r="F103" i="20"/>
  <c r="F104" i="20"/>
  <c r="F105" i="20"/>
  <c r="F97" i="20"/>
  <c r="F98" i="20"/>
  <c r="F99" i="20"/>
  <c r="F100" i="20"/>
  <c r="F101" i="20"/>
  <c r="F89" i="20"/>
  <c r="F90" i="20"/>
  <c r="F88" i="20"/>
  <c r="F85" i="20"/>
  <c r="F86" i="20"/>
  <c r="F77" i="20"/>
  <c r="F78" i="20"/>
  <c r="F79" i="20"/>
  <c r="F80" i="20"/>
  <c r="F81" i="20"/>
  <c r="F82" i="20"/>
  <c r="F83" i="20"/>
  <c r="F68" i="20"/>
  <c r="F69" i="20"/>
  <c r="F70" i="20"/>
  <c r="F71" i="20"/>
  <c r="F72" i="20"/>
  <c r="F73" i="20"/>
  <c r="F74" i="20"/>
  <c r="F75" i="20"/>
  <c r="F63" i="20"/>
  <c r="F64" i="20"/>
  <c r="F65" i="20"/>
  <c r="F66" i="20"/>
  <c r="F58" i="20"/>
  <c r="F59" i="20"/>
  <c r="F60" i="20"/>
  <c r="F61" i="20"/>
  <c r="F46" i="20"/>
  <c r="F47" i="20"/>
  <c r="F48" i="20"/>
  <c r="F49" i="20"/>
  <c r="F36" i="20"/>
  <c r="F37" i="20"/>
  <c r="F38" i="20"/>
  <c r="F39" i="20"/>
  <c r="F40" i="20"/>
  <c r="F41" i="20"/>
  <c r="F42" i="20"/>
  <c r="F43" i="20"/>
  <c r="F44" i="20"/>
  <c r="F30" i="20"/>
  <c r="F31" i="20"/>
  <c r="F32" i="20"/>
  <c r="F33" i="20"/>
  <c r="F34" i="20"/>
  <c r="F25" i="20"/>
  <c r="F26" i="20"/>
  <c r="F27" i="20"/>
  <c r="F20" i="20"/>
  <c r="F21" i="20"/>
  <c r="F22" i="20"/>
  <c r="F16" i="20"/>
  <c r="F17" i="20"/>
  <c r="F18" i="20"/>
  <c r="F44" i="9"/>
  <c r="F92" i="9"/>
  <c r="H93" i="9"/>
  <c r="H94" i="9"/>
  <c r="H95" i="9"/>
  <c r="H96" i="9"/>
  <c r="H97" i="9"/>
  <c r="H98" i="9"/>
  <c r="H100" i="9"/>
  <c r="H90" i="9"/>
  <c r="H83" i="9"/>
  <c r="H84" i="9"/>
  <c r="H85" i="9"/>
  <c r="H73" i="9"/>
  <c r="H75" i="9"/>
  <c r="H76" i="9"/>
  <c r="H77" i="9"/>
  <c r="H78" i="9"/>
  <c r="H79" i="9"/>
  <c r="H80" i="9"/>
  <c r="H69" i="9"/>
  <c r="H70" i="9"/>
  <c r="H71" i="9"/>
  <c r="H57" i="9"/>
  <c r="H58" i="9"/>
  <c r="H59" i="9"/>
  <c r="H60" i="9"/>
  <c r="H61" i="9"/>
  <c r="H63" i="9"/>
  <c r="H64" i="9"/>
  <c r="H65" i="9"/>
  <c r="H66" i="9"/>
  <c r="H67" i="9"/>
  <c r="H68" i="9"/>
  <c r="H45" i="9"/>
  <c r="H46" i="9"/>
  <c r="H49" i="9"/>
  <c r="H52" i="9"/>
  <c r="H53" i="9"/>
  <c r="H54" i="9"/>
  <c r="H55" i="9"/>
  <c r="H31" i="9"/>
  <c r="H82" i="9" l="1"/>
  <c r="H92" i="9"/>
  <c r="H99" i="9"/>
  <c r="D91" i="9"/>
  <c r="F81" i="9"/>
  <c r="D23" i="9"/>
  <c r="C26" i="10"/>
  <c r="B26" i="10"/>
  <c r="C11" i="10"/>
  <c r="B11" i="10"/>
  <c r="H47" i="9"/>
  <c r="F91" i="9"/>
  <c r="F87" i="9" s="1"/>
  <c r="H89" i="9"/>
  <c r="E87" i="9"/>
  <c r="D87" i="9"/>
  <c r="H72" i="9"/>
  <c r="D50" i="9"/>
  <c r="D42" i="9" s="1"/>
  <c r="D41" i="9" s="1"/>
  <c r="F43" i="9"/>
  <c r="E13" i="9"/>
  <c r="D13" i="9"/>
  <c r="E23" i="9"/>
  <c r="H34" i="9"/>
  <c r="H35" i="9"/>
  <c r="D12" i="9" l="1"/>
  <c r="D11" i="9" s="1"/>
  <c r="E11" i="9"/>
  <c r="H25" i="9"/>
  <c r="H15" i="9"/>
  <c r="F284" i="20" l="1"/>
  <c r="F281" i="20"/>
  <c r="F280" i="20"/>
  <c r="F279" i="20"/>
  <c r="F276" i="20"/>
  <c r="F271" i="20"/>
  <c r="F266" i="20"/>
  <c r="F265" i="20"/>
  <c r="F264" i="20"/>
  <c r="F262" i="20"/>
  <c r="F261" i="20"/>
  <c r="F256" i="20"/>
  <c r="F246" i="20"/>
  <c r="F245" i="20"/>
  <c r="F244" i="20"/>
  <c r="F241" i="20"/>
  <c r="F235" i="20"/>
  <c r="F233" i="20"/>
  <c r="F230" i="20"/>
  <c r="F229" i="20"/>
  <c r="F228" i="20"/>
  <c r="F226" i="20"/>
  <c r="F222" i="20"/>
  <c r="F221" i="20"/>
  <c r="F220" i="20"/>
  <c r="F219" i="20"/>
  <c r="F217" i="20"/>
  <c r="F216" i="20"/>
  <c r="F215" i="20"/>
  <c r="F213" i="20"/>
  <c r="F200" i="20"/>
  <c r="F195" i="20"/>
  <c r="F193" i="20"/>
  <c r="F191" i="20"/>
  <c r="F190" i="20"/>
  <c r="F189" i="20"/>
  <c r="F187" i="20"/>
  <c r="F181" i="20"/>
  <c r="F179" i="20"/>
  <c r="F178" i="20"/>
  <c r="F177" i="20"/>
  <c r="F176" i="20"/>
  <c r="F174" i="20"/>
  <c r="F169" i="20"/>
  <c r="F162" i="20"/>
  <c r="F160" i="20"/>
  <c r="F156" i="20"/>
  <c r="F153" i="20"/>
  <c r="F152" i="20"/>
  <c r="F143" i="20"/>
  <c r="F141" i="20"/>
  <c r="F140" i="20"/>
  <c r="F139" i="20"/>
  <c r="F136" i="20"/>
  <c r="F121" i="20"/>
  <c r="F120" i="20"/>
  <c r="F119" i="20"/>
  <c r="F115" i="20"/>
  <c r="F107" i="20"/>
  <c r="F102" i="20"/>
  <c r="F96" i="20"/>
  <c r="F93" i="20"/>
  <c r="F84" i="20"/>
  <c r="F76" i="20"/>
  <c r="F67" i="20"/>
  <c r="F62" i="20"/>
  <c r="F45" i="20"/>
  <c r="F35" i="20"/>
  <c r="F29" i="20"/>
  <c r="F24" i="20"/>
  <c r="F19" i="20"/>
  <c r="F57" i="20" l="1"/>
  <c r="F15" i="20"/>
  <c r="F56" i="20"/>
  <c r="F95" i="20"/>
  <c r="F14" i="20" l="1"/>
  <c r="F13" i="20" l="1"/>
  <c r="F12" i="20"/>
  <c r="E11" i="20"/>
  <c r="F10" i="16"/>
  <c r="F11" i="16"/>
  <c r="F12" i="16"/>
  <c r="F13" i="16"/>
  <c r="F9" i="16"/>
  <c r="E10" i="20" l="1"/>
  <c r="F10" i="20" s="1"/>
  <c r="F11" i="20"/>
  <c r="D13" i="14" l="1"/>
  <c r="C13" i="14"/>
  <c r="B13" i="14"/>
  <c r="F28" i="10" l="1"/>
  <c r="F29" i="10"/>
  <c r="F30" i="10"/>
  <c r="F31" i="10"/>
  <c r="F32" i="10"/>
  <c r="F33" i="10"/>
  <c r="F34" i="10"/>
  <c r="E28" i="10"/>
  <c r="E29" i="10"/>
  <c r="E30" i="10"/>
  <c r="E31" i="10"/>
  <c r="E32" i="10"/>
  <c r="E33" i="10"/>
  <c r="E34" i="10"/>
  <c r="D27" i="10"/>
  <c r="F27" i="10" s="1"/>
  <c r="D26" i="10"/>
  <c r="E26" i="10" s="1"/>
  <c r="E27" i="10" l="1"/>
  <c r="F26" i="10"/>
  <c r="F13" i="10"/>
  <c r="F15" i="10"/>
  <c r="F16" i="10"/>
  <c r="F17" i="10"/>
  <c r="F18" i="10"/>
  <c r="F19" i="10"/>
  <c r="E13" i="10"/>
  <c r="E15" i="10"/>
  <c r="E16" i="10"/>
  <c r="E17" i="10"/>
  <c r="F12" i="5"/>
  <c r="F13" i="5"/>
  <c r="F11" i="5"/>
  <c r="E12" i="5"/>
  <c r="E13" i="5"/>
  <c r="E11" i="5"/>
  <c r="H88" i="9"/>
  <c r="H81" i="9"/>
  <c r="H86" i="9"/>
  <c r="G88" i="9"/>
  <c r="G89" i="9"/>
  <c r="G90" i="9"/>
  <c r="G93" i="9"/>
  <c r="G95" i="9"/>
  <c r="G45" i="9"/>
  <c r="G46" i="9"/>
  <c r="G47" i="9"/>
  <c r="G48" i="9"/>
  <c r="G49" i="9"/>
  <c r="G52" i="9"/>
  <c r="G53" i="9"/>
  <c r="G54" i="9"/>
  <c r="G55" i="9"/>
  <c r="G57" i="9"/>
  <c r="G58" i="9"/>
  <c r="G59" i="9"/>
  <c r="G60" i="9"/>
  <c r="G61" i="9"/>
  <c r="G63" i="9"/>
  <c r="G64" i="9"/>
  <c r="G65" i="9"/>
  <c r="G66" i="9"/>
  <c r="G67" i="9"/>
  <c r="G68" i="9"/>
  <c r="G69" i="9"/>
  <c r="G70" i="9"/>
  <c r="G71" i="9"/>
  <c r="G75" i="9"/>
  <c r="G76" i="9"/>
  <c r="G77" i="9"/>
  <c r="G78" i="9"/>
  <c r="G79" i="9"/>
  <c r="G80" i="9"/>
  <c r="G81" i="9"/>
  <c r="G82" i="9"/>
  <c r="G83" i="9"/>
  <c r="F74" i="9"/>
  <c r="F56" i="9"/>
  <c r="F51" i="9"/>
  <c r="H33" i="9"/>
  <c r="G15" i="9"/>
  <c r="G25" i="9"/>
  <c r="G31" i="9"/>
  <c r="G32" i="9"/>
  <c r="J30" i="8"/>
  <c r="I29" i="8"/>
  <c r="J11" i="8"/>
  <c r="J12" i="8"/>
  <c r="I12" i="8"/>
  <c r="F30" i="9"/>
  <c r="G92" i="9" l="1"/>
  <c r="G74" i="9"/>
  <c r="H74" i="9"/>
  <c r="G44" i="9"/>
  <c r="H87" i="9"/>
  <c r="G87" i="9"/>
  <c r="G62" i="9"/>
  <c r="H62" i="9"/>
  <c r="H44" i="9"/>
  <c r="F50" i="9"/>
  <c r="H50" i="9" s="1"/>
  <c r="H51" i="9"/>
  <c r="G56" i="9"/>
  <c r="H56" i="9"/>
  <c r="F29" i="9"/>
  <c r="H29" i="9" s="1"/>
  <c r="H30" i="9"/>
  <c r="G91" i="9"/>
  <c r="H91" i="9"/>
  <c r="G51" i="9"/>
  <c r="G30" i="9"/>
  <c r="F14" i="9"/>
  <c r="F24" i="9"/>
  <c r="G20" i="9" l="1"/>
  <c r="H20" i="9"/>
  <c r="G29" i="9"/>
  <c r="F42" i="9"/>
  <c r="H41" i="9" s="1"/>
  <c r="G24" i="9"/>
  <c r="H24" i="9"/>
  <c r="G14" i="9"/>
  <c r="H14" i="9"/>
  <c r="G50" i="9"/>
  <c r="H18" i="9"/>
  <c r="H27" i="9"/>
  <c r="H43" i="9"/>
  <c r="G43" i="9"/>
  <c r="G17" i="9"/>
  <c r="H17" i="9"/>
  <c r="F19" i="9"/>
  <c r="F26" i="9"/>
  <c r="F16" i="9"/>
  <c r="G42" i="9" l="1"/>
  <c r="H42" i="9"/>
  <c r="G16" i="9"/>
  <c r="H16" i="9"/>
  <c r="H26" i="9"/>
  <c r="G19" i="9"/>
  <c r="H19" i="9"/>
  <c r="G41" i="9"/>
  <c r="F13" i="9"/>
  <c r="F23" i="9"/>
  <c r="H38" i="8"/>
  <c r="G38" i="8"/>
  <c r="G37" i="8"/>
  <c r="H28" i="8"/>
  <c r="G28" i="8"/>
  <c r="F28" i="8"/>
  <c r="F37" i="8" s="1"/>
  <c r="H8" i="8"/>
  <c r="I8" i="8" l="1"/>
  <c r="J8" i="8"/>
  <c r="J28" i="8"/>
  <c r="I28" i="8"/>
  <c r="J13" i="8"/>
  <c r="I13" i="8"/>
  <c r="J38" i="8"/>
  <c r="I9" i="8"/>
  <c r="J9" i="8"/>
  <c r="H23" i="9"/>
  <c r="G23" i="9"/>
  <c r="G13" i="9"/>
  <c r="H13" i="9"/>
  <c r="F12" i="9"/>
  <c r="H37" i="8"/>
  <c r="J37" i="8" l="1"/>
  <c r="I37" i="8"/>
  <c r="H12" i="9"/>
  <c r="G12" i="9"/>
  <c r="C24" i="10" l="1"/>
  <c r="D24" i="10"/>
  <c r="B24" i="10"/>
  <c r="E39" i="9"/>
  <c r="F39" i="9"/>
  <c r="D39" i="9"/>
  <c r="G35" i="8" l="1"/>
  <c r="H35" i="8"/>
  <c r="G26" i="8"/>
  <c r="H26" i="8"/>
  <c r="G18" i="8"/>
  <c r="H18" i="8"/>
  <c r="F35" i="8"/>
  <c r="F26" i="8"/>
  <c r="F18" i="8"/>
  <c r="D14" i="10" l="1"/>
  <c r="D12" i="10"/>
  <c r="F11" i="9"/>
  <c r="F14" i="10" l="1"/>
  <c r="E14" i="10"/>
  <c r="F12" i="10"/>
  <c r="E12" i="10"/>
  <c r="G11" i="9"/>
  <c r="H11" i="9"/>
  <c r="D11" i="10"/>
  <c r="E11" i="10" l="1"/>
  <c r="F11" i="10"/>
  <c r="H31" i="8"/>
  <c r="F31" i="8"/>
  <c r="G31" i="8"/>
  <c r="J31" i="8" l="1"/>
  <c r="I31" i="8"/>
  <c r="J22" i="8"/>
  <c r="I22" i="8"/>
  <c r="H22" i="8"/>
  <c r="G22" i="8"/>
  <c r="F11" i="8"/>
  <c r="I11" i="8" s="1"/>
  <c r="F38" i="8" l="1"/>
  <c r="G39" i="8"/>
  <c r="H39" i="8"/>
  <c r="F14" i="8"/>
  <c r="H14" i="8"/>
  <c r="G14" i="8"/>
  <c r="J14" i="8" l="1"/>
  <c r="I14" i="8"/>
  <c r="F39" i="8"/>
  <c r="I39" i="8" s="1"/>
  <c r="I38" i="8"/>
</calcChain>
</file>

<file path=xl/sharedStrings.xml><?xml version="1.0" encoding="utf-8"?>
<sst xmlns="http://schemas.openxmlformats.org/spreadsheetml/2006/main" count="1253" uniqueCount="582">
  <si>
    <t>PRIHODI UKUPNO</t>
  </si>
  <si>
    <t>RASHODI UKUPNO</t>
  </si>
  <si>
    <t>RAZLIKA - VIŠAK / MANJAK</t>
  </si>
  <si>
    <t>NETO FINANCIRANJE</t>
  </si>
  <si>
    <t>Naziv prihoda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</si>
  <si>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</si>
  <si>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</si>
  <si>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</si>
  <si>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</si>
  <si>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</si>
  <si>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</si>
  <si>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</si>
  <si>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</si>
  <si>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</si>
  <si>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</si>
  <si>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</si>
  <si>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</si>
  <si>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</si>
  <si>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</si>
  <si>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</si>
  <si>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</si>
  <si>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</si>
  <si>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</si>
  <si>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</si>
  <si>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</si>
  <si>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Brojčana oznaka i naziv</t>
  </si>
  <si>
    <t>Višak prihoda iz prethodne godine koji će se rasporediti</t>
  </si>
  <si>
    <t>Manjak prihoda iz prethodne godine za pokriće</t>
  </si>
  <si>
    <t>UKUPNO FINANCIJSKI PLAN (A.+B.+C.)</t>
  </si>
  <si>
    <t>PRIHODI, PRIMICI I VIŠAK</t>
  </si>
  <si>
    <t>RASHODI, IZDACI I MANJAK</t>
  </si>
  <si>
    <t>RAZLIKA</t>
  </si>
  <si>
    <t>1 Opći prihodi i primici</t>
  </si>
  <si>
    <t xml:space="preserve">  11 Opći prihodi i primici</t>
  </si>
  <si>
    <t>Prihodi od financijske imovine</t>
  </si>
  <si>
    <t>Ostali prihodi</t>
  </si>
  <si>
    <t>Ostali rashodi</t>
  </si>
  <si>
    <t>2 Vlastiti prihodi</t>
  </si>
  <si>
    <t>4 Pomoći</t>
  </si>
  <si>
    <t xml:space="preserve">  43 Pou - Pomoći</t>
  </si>
  <si>
    <t>5 Donacije</t>
  </si>
  <si>
    <t>54  Pou - Donacije</t>
  </si>
  <si>
    <t>24  Pou- Vlastiti prihodi</t>
  </si>
  <si>
    <t>08 Rekreacija, kultura i religija</t>
  </si>
  <si>
    <t>082 Služba kulture</t>
  </si>
  <si>
    <r>
      <rPr>
        <b/>
        <sz val="12"/>
        <rFont val="Calibri"/>
        <family val="2"/>
        <charset val="238"/>
        <scheme val="minor"/>
      </rPr>
      <t>RAZLIKA</t>
    </r>
    <r>
      <rPr>
        <b/>
        <sz val="12"/>
        <color indexed="8"/>
        <rFont val="Calibri"/>
        <family val="2"/>
        <charset val="238"/>
        <scheme val="minor"/>
      </rPr>
      <t xml:space="preserve"> VIŠAK / MANJAK IZ PRETHODNE(IH) GODINE KOJI ĆE SE RASPOREDITI / POKRITI</t>
    </r>
  </si>
  <si>
    <t>5=4/2</t>
  </si>
  <si>
    <t>6=4/3</t>
  </si>
  <si>
    <t>7=6/4</t>
  </si>
  <si>
    <t>8=6/5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</si>
  <si>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</si>
  <si>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</si>
  <si>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</si>
  <si>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</si>
  <si>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</si>
  <si>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</si>
  <si>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</si>
  <si>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prodaje proizvoda i robe, te pruženih usluga, prihodi od donacija te povrati po protestiranim jamstvima</t>
  </si>
  <si>
    <t>Donacije od pravnih i fizičkih osoba izvan općeg proračuna i povrat donacija po protestiranim jamstvima</t>
  </si>
  <si>
    <t>Prihodi od prodaje proizvoda i robe te pruženih usluga</t>
  </si>
  <si>
    <t>Prihodi od pruženih usluga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</si>
  <si>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</si>
  <si>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</si>
  <si>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</si>
  <si>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</si>
  <si>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</si>
  <si>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prihodi-usklađenje priznatog pretporeza</t>
  </si>
  <si>
    <t>Financijski rashodi</t>
  </si>
  <si>
    <t>Plaće za redovan rad</t>
  </si>
  <si>
    <t>Plaće za prekovremeni rad</t>
  </si>
  <si>
    <t>Naknade troškova zaposlenima</t>
  </si>
  <si>
    <t>Plaće (bruto)</t>
  </si>
  <si>
    <t>Ostali rashodi za zaposlene</t>
  </si>
  <si>
    <t>Doprinosi na plaće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</si>
  <si>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</si>
  <si>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</si>
  <si>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</si>
  <si>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</si>
  <si>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</si>
  <si>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</si>
  <si>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</si>
  <si>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Energija</t>
  </si>
  <si>
    <t>Materijal i dijelovi za tekuće i investicijsko održavanje</t>
  </si>
  <si>
    <t>Sitni inventar i auto gume</t>
  </si>
  <si>
    <t>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</si>
  <si>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</si>
  <si>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</si>
  <si>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</si>
  <si>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</si>
  <si>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</si>
  <si>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</si>
  <si>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</si>
  <si>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</si>
  <si>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</si>
  <si>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</si>
  <si>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</si>
  <si>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</si>
  <si>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</si>
  <si>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</si>
  <si>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</si>
  <si>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</si>
  <si>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 xml:space="preserve">Ostali nespomenuti rashodi poslovanja </t>
  </si>
  <si>
    <t xml:space="preserve">Ostali financijski rashodi </t>
  </si>
  <si>
    <t>Bankarske usluge i usluge platnog prometa</t>
  </si>
  <si>
    <t xml:space="preserve">Rashodi za nabavu neproizvedene dugotrajne imovine </t>
  </si>
  <si>
    <t xml:space="preserve">Nematerijalna imovina </t>
  </si>
  <si>
    <t>Licence</t>
  </si>
  <si>
    <t xml:space="preserve">Rashodi za nabavu proizvedene dugotrajne imovine </t>
  </si>
  <si>
    <t xml:space="preserve">Postrojenja i oprema </t>
  </si>
  <si>
    <t>Uredska oprema i namještaj</t>
  </si>
  <si>
    <t>4222</t>
  </si>
  <si>
    <t>Komunikacijska oprema</t>
  </si>
  <si>
    <t>4223</t>
  </si>
  <si>
    <t>Oprema za održavanje i zaštitu</t>
  </si>
  <si>
    <t>Medicinska oprema</t>
  </si>
  <si>
    <t>4227</t>
  </si>
  <si>
    <t>Oprema za ostale namjene</t>
  </si>
  <si>
    <t>Skupina/Podskupina/Odjeljak</t>
  </si>
  <si>
    <t>Indeks</t>
  </si>
  <si>
    <t>8 Primici od financijske imovine i zaduživanja</t>
  </si>
  <si>
    <t>5 Izdaci za financijsku imovinu i otplate zajmova</t>
  </si>
  <si>
    <t>RAZLIKA PRIMITAKA I IZDATAKA</t>
  </si>
  <si>
    <t xml:space="preserve">IZVJEŠTAJ RAČUNA FINANCIRANJA PREMA EKONOMSKOJ KLASIFIKACIJI </t>
  </si>
  <si>
    <t>IZVJEŠTAJ RAČUNA FINANCIRANJA PREMA IZVORIMA FINANCIRANJA</t>
  </si>
  <si>
    <t>UKUPNO RASHODI I IZDACI</t>
  </si>
  <si>
    <t>Razdjel</t>
  </si>
  <si>
    <t>004</t>
  </si>
  <si>
    <t>UPRAVNI ODJEL ZA DRUŠTVENE DJELATNOSTI</t>
  </si>
  <si>
    <t>Glava</t>
  </si>
  <si>
    <t>00410</t>
  </si>
  <si>
    <t>00420</t>
  </si>
  <si>
    <t>USTANOVE U KULTURI</t>
  </si>
  <si>
    <t>Proračunski korisnik</t>
  </si>
  <si>
    <t>26311</t>
  </si>
  <si>
    <t>Pučko otvoreno učilište Samobor</t>
  </si>
  <si>
    <t>INDEKS</t>
  </si>
  <si>
    <t xml:space="preserve">Indeks </t>
  </si>
  <si>
    <t>Ukupni primici</t>
  </si>
  <si>
    <t>Ukupni izdaci</t>
  </si>
  <si>
    <t>IZVJEŠTAJ O PRIHODIMA PREMA EKONOMSKOJ KLASIFIKACIJI</t>
  </si>
  <si>
    <t>IZVJEŠTAJ O RASHODIMA PREMA EKONOMSKOJ KLASIFIKACIJI</t>
  </si>
  <si>
    <t>IZVJEŠTAJ O PRIHODIMA PREMA IZVORIMA FINANCIRANJA</t>
  </si>
  <si>
    <t>IZVJEŠTAJ O RASHODIMA PREMA IZVORIMA FINANCIRANJA</t>
  </si>
  <si>
    <t>IZVJEŠTAJ O RASHODIMA PREMA FUNKCIJSKOJ KLASIFIKACIJI</t>
  </si>
  <si>
    <t xml:space="preserve">     </t>
  </si>
  <si>
    <t xml:space="preserve"> II. POSEBNI DIO</t>
  </si>
  <si>
    <t>4=3/2</t>
  </si>
  <si>
    <t xml:space="preserve">                                                                            </t>
  </si>
  <si>
    <t>Knjige, umjetnička djela i ostale izložbene vrijednosti</t>
  </si>
  <si>
    <t>Umjetnička djela (izložena u galerijama, muzejima i slično)</t>
  </si>
  <si>
    <t/>
  </si>
  <si>
    <t>Brojčana oznaka</t>
  </si>
  <si>
    <t>UKUPNO RASHODI/IZDACI</t>
  </si>
  <si>
    <t xml:space="preserve">Korisnik 002 PUČKO OTVORENO UČILIŠTE </t>
  </si>
  <si>
    <t>Program</t>
  </si>
  <si>
    <t>JAVNE POTREBE U KULTURI</t>
  </si>
  <si>
    <t>Aktivnost</t>
  </si>
  <si>
    <t>A404001</t>
  </si>
  <si>
    <t>5=4/3</t>
  </si>
  <si>
    <t>POU - plaće za redovan rad</t>
  </si>
  <si>
    <t>POU - plaće za prekovremeni rad</t>
  </si>
  <si>
    <t>POU - ostali rashodi za zaposlene</t>
  </si>
  <si>
    <t>POU - doprinosi za zdravstveno osiguranje</t>
  </si>
  <si>
    <t>POU - naknade za prijevoz na posao i s posla</t>
  </si>
  <si>
    <t>POU - stručno usavršavanje zaposlenika</t>
  </si>
  <si>
    <t>POU - ostale naknade zaposlenima</t>
  </si>
  <si>
    <t>POU - uredski materijal i ostali materijalni rashodi</t>
  </si>
  <si>
    <t>POU - energija</t>
  </si>
  <si>
    <t>POU - materijal i dijelovi za tek. i invest. održavanje</t>
  </si>
  <si>
    <t>POU - sitni inventar</t>
  </si>
  <si>
    <t>POU - zaštitna odjeća i obuća</t>
  </si>
  <si>
    <t>POU - usluge telefona, pošte i prijevoza</t>
  </si>
  <si>
    <t>POU - usluge tekućeg i investicijskog održavanja</t>
  </si>
  <si>
    <t>POU - usluge promidžbe i informiranja</t>
  </si>
  <si>
    <t>POU - komunalne usluge</t>
  </si>
  <si>
    <t>POU - zakupnine i najamnine</t>
  </si>
  <si>
    <t>POU - zdravstvene i veterinarske usluge</t>
  </si>
  <si>
    <t>POU - intelektualne i osobne usluge</t>
  </si>
  <si>
    <t>POU - računalne usluge</t>
  </si>
  <si>
    <t>POU - ostale usluge</t>
  </si>
  <si>
    <t>POU - premije osiguranja</t>
  </si>
  <si>
    <t>POU - reprezentacija</t>
  </si>
  <si>
    <t>POU - pristojbe i naknade</t>
  </si>
  <si>
    <t>POU - ostali nespomenuti rashodi poslovanja</t>
  </si>
  <si>
    <t>POU - zatezne kamate</t>
  </si>
  <si>
    <t>POU - ostale naknade šteta</t>
  </si>
  <si>
    <t>POU - službena putovanja</t>
  </si>
  <si>
    <t>POU - naknade za rad upravnog vijeća</t>
  </si>
  <si>
    <t>POU - članarine</t>
  </si>
  <si>
    <t>POU - bankarske usluge i usluge platnog prometa</t>
  </si>
  <si>
    <t>A404007</t>
  </si>
  <si>
    <t>Samoborska glazbena jesen</t>
  </si>
  <si>
    <t>Glazbena jesen - usl. telefona, pošte i prijevoza</t>
  </si>
  <si>
    <t>Glazbena jesen - usluge promidžbe i informiranja</t>
  </si>
  <si>
    <t>Glazbena jesen - zakupnine i najamnine</t>
  </si>
  <si>
    <t>Glazbena jesen - intelektualne i osobne usluge</t>
  </si>
  <si>
    <t>Glazbena jesen - ostale usluge</t>
  </si>
  <si>
    <t>Glazbena jesen - reprezentacija</t>
  </si>
  <si>
    <t>Glazbena jesen - ostali nesp. rashodi poslovanja</t>
  </si>
  <si>
    <t>Glazbena jesen - nagrade natjecateljima</t>
  </si>
  <si>
    <t>Glazbena jesen - uredski materijal</t>
  </si>
  <si>
    <t>Glazbena jesen - računalne usluge</t>
  </si>
  <si>
    <t>A404009</t>
  </si>
  <si>
    <t>Galerija Prica</t>
  </si>
  <si>
    <t>Galerija - uredski materijal i ostali mat. rash.</t>
  </si>
  <si>
    <t>Galerija - usluge telefona, pošte i prijevoza</t>
  </si>
  <si>
    <t>Galerija - usluge promidžbe i informiranja</t>
  </si>
  <si>
    <t>Galerija - intelektualne i osobne usluge</t>
  </si>
  <si>
    <t>Galerija - ostale usluge</t>
  </si>
  <si>
    <t>Rashodi za nabavu proizvedene dugotrajne imovine</t>
  </si>
  <si>
    <t>Galerija - umjetnička djela</t>
  </si>
  <si>
    <t>Galerija - službena putovanja</t>
  </si>
  <si>
    <t>Galerija - stručno usavršavanje zaposlenika</t>
  </si>
  <si>
    <t>Galerija - reprezentacija</t>
  </si>
  <si>
    <t>Galerija - premija osiguranja</t>
  </si>
  <si>
    <t>Posebni programi</t>
  </si>
  <si>
    <t>Naknade troškova osobama izvan radnog odnosa</t>
  </si>
  <si>
    <t>POU - uredski materijal i ostali mat. rashodi</t>
  </si>
  <si>
    <t>A404020</t>
  </si>
  <si>
    <t>Kinoprikazivačka djelatnost</t>
  </si>
  <si>
    <t>A404021</t>
  </si>
  <si>
    <t>Obrazovanje</t>
  </si>
  <si>
    <t>A404024</t>
  </si>
  <si>
    <t>Erasmus projekti</t>
  </si>
  <si>
    <t>Oprema</t>
  </si>
  <si>
    <t>POU - licence</t>
  </si>
  <si>
    <t>POU - oprema</t>
  </si>
  <si>
    <t>POU - komunikacijska oprema</t>
  </si>
  <si>
    <t>POU - oprema za održavanje i zaštitu</t>
  </si>
  <si>
    <t>POU - sportska i glazbena oprema</t>
  </si>
  <si>
    <t>POU - oprema za ostale namjene</t>
  </si>
  <si>
    <t>POU - medicinska i laboratorijska oprema</t>
  </si>
  <si>
    <t>Rashodi za nabavu neproizvedene dugotrajne imovine</t>
  </si>
  <si>
    <t>II. POSEBNI DIO</t>
  </si>
  <si>
    <t xml:space="preserve">Naknada troškova osobama izvan radnog odnosa </t>
  </si>
  <si>
    <t>Negativne tečajne razlike</t>
  </si>
  <si>
    <t>Zatezne kamate</t>
  </si>
  <si>
    <t>Sportska i glazbena oprema</t>
  </si>
  <si>
    <t>3.2. Obrazloženje posebnog dijela izvještaja / po programima odnosno aktivnostima/projektima uz naznaku izvršenja pokazatelja rezultata/</t>
  </si>
  <si>
    <t xml:space="preserve">Aktivnost  </t>
  </si>
  <si>
    <t xml:space="preserve">Redovna djelatnost </t>
  </si>
  <si>
    <t xml:space="preserve">Tekući plan </t>
  </si>
  <si>
    <t>Izvršenje</t>
  </si>
  <si>
    <t>Pokazatelj uspješnosti</t>
  </si>
  <si>
    <t>Definicija</t>
  </si>
  <si>
    <t>Jedinica</t>
  </si>
  <si>
    <t>Ciljana vrijednost</t>
  </si>
  <si>
    <t>Ostvarena vrijednost</t>
  </si>
  <si>
    <t>%</t>
  </si>
  <si>
    <t xml:space="preserve">Kapitalni projekt </t>
  </si>
  <si>
    <t>Postotak stavljanja kupljene opreme u funkciju</t>
  </si>
  <si>
    <t>Tekući projekt</t>
  </si>
  <si>
    <t>Tekući plan</t>
  </si>
  <si>
    <t>PUČKO OTVORENO UČILIŠTE SAMOBOR</t>
  </si>
  <si>
    <t>Upravno vijeće</t>
  </si>
  <si>
    <t xml:space="preserve"> </t>
  </si>
  <si>
    <t>1.1. Sažetak  Računa prihoda i rashoda i Račun Financiranja</t>
  </si>
  <si>
    <t xml:space="preserve">1.2 RAČUN PRIHODA I RASHODA </t>
  </si>
  <si>
    <t>1.3 RAČUN FINANCIRANJA</t>
  </si>
  <si>
    <t>1.3. RAČUN FINANCIRANJA</t>
  </si>
  <si>
    <t xml:space="preserve">                  2.1   IZVJEŠTAJ PO ORGANIZACIJSKOJ KLASIFIKACIJI</t>
  </si>
  <si>
    <t>2.2 IZVJEŠTAJ PO PROGRAMSKOJ KLASIFIKACIJI</t>
  </si>
  <si>
    <t>Djelovanje POU Samobor obuhvaća kulturne, obrazovne i informativne programe. Redovna djelatnost obuhvaća rashode za 22 zaposlenih radnika, materijalne i finacijske rashode te rashode za programe Centra za mlade Bunker.</t>
  </si>
  <si>
    <t>Povećati ukupan broj realiziranih i provedenih aktivnosti i programa</t>
  </si>
  <si>
    <t>broj događanja</t>
  </si>
  <si>
    <t>Održati ukupan broj kulturnih događanja na Samoborskoj glazbenoj jeseni</t>
  </si>
  <si>
    <t>Broj događanja</t>
  </si>
  <si>
    <t>Održati ukupan broj izložbi i ostalih aktivnosti</t>
  </si>
  <si>
    <t>Povećati ukupan broj događanja posebnih programa</t>
  </si>
  <si>
    <t>Povećati ukupan broj kino projekcija</t>
  </si>
  <si>
    <t>Broj projekcija</t>
  </si>
  <si>
    <t>Održati ukupan broj obrazovnih grupa</t>
  </si>
  <si>
    <t>Broj obrazovnih grupa</t>
  </si>
  <si>
    <t>Održati planirani broj aktivnosti u projektu u zadanoj godini</t>
  </si>
  <si>
    <t>KLASA:  400-04/25-01/1</t>
  </si>
  <si>
    <t>POLUGODIŠNJI IZVJEŠTAJ O IZVRŠENJU FINANCIJSKOG PLANA POU SAMOBOR ZA 2025. GODINU</t>
  </si>
  <si>
    <t>Polugodišnji izvještaj o izvršenju financijskog plana za 2025. godinu sadrži:</t>
  </si>
  <si>
    <t>1. Opći dio Polugodišnjeg  izvještaja o izvršenju financijskog plana POU SAMOBOR za 2025. godinu sadrži:</t>
  </si>
  <si>
    <t>Izvršenje I-VI. 2025</t>
  </si>
  <si>
    <t>Izvršenje I-VI. 2024</t>
  </si>
  <si>
    <t>Plan 2025.</t>
  </si>
  <si>
    <t>Plan 2025</t>
  </si>
  <si>
    <t>Izvršenje I-VI.2025</t>
  </si>
  <si>
    <t>III. Obrazloženje polugodišnjeg izvještaja o izvršenju financijskog plana POU Samobor za 2025.</t>
  </si>
  <si>
    <t>Izvršenje I-VI.2024</t>
  </si>
  <si>
    <t>4040</t>
  </si>
  <si>
    <t>Redovna djelatnost POU</t>
  </si>
  <si>
    <t xml:space="preserve">Izvor </t>
  </si>
  <si>
    <t>1.1.</t>
  </si>
  <si>
    <t>Opći prihodi i  primici</t>
  </si>
  <si>
    <t>31</t>
  </si>
  <si>
    <t>R0500</t>
  </si>
  <si>
    <t>3111</t>
  </si>
  <si>
    <t>R0501</t>
  </si>
  <si>
    <t>3113</t>
  </si>
  <si>
    <t>R0502</t>
  </si>
  <si>
    <t>3121</t>
  </si>
  <si>
    <t>R0503</t>
  </si>
  <si>
    <t>3132</t>
  </si>
  <si>
    <t>32</t>
  </si>
  <si>
    <t>R0504</t>
  </si>
  <si>
    <t>3212</t>
  </si>
  <si>
    <t>R0505</t>
  </si>
  <si>
    <t>3213</t>
  </si>
  <si>
    <t>R0506</t>
  </si>
  <si>
    <t>3214</t>
  </si>
  <si>
    <t>R0507</t>
  </si>
  <si>
    <t>3221</t>
  </si>
  <si>
    <t>R0508</t>
  </si>
  <si>
    <t>3223</t>
  </si>
  <si>
    <t>R0509</t>
  </si>
  <si>
    <t>3224</t>
  </si>
  <si>
    <t>R0510</t>
  </si>
  <si>
    <t>3225</t>
  </si>
  <si>
    <t>R0511</t>
  </si>
  <si>
    <t>3227</t>
  </si>
  <si>
    <t>R0512</t>
  </si>
  <si>
    <t>3231</t>
  </si>
  <si>
    <t>R0513</t>
  </si>
  <si>
    <t>3232</t>
  </si>
  <si>
    <t>R0514</t>
  </si>
  <si>
    <t>3233</t>
  </si>
  <si>
    <t>R0515</t>
  </si>
  <si>
    <t>3234</t>
  </si>
  <si>
    <t>R0516</t>
  </si>
  <si>
    <t>3235</t>
  </si>
  <si>
    <t>R0517</t>
  </si>
  <si>
    <t>3236</t>
  </si>
  <si>
    <t>R0518</t>
  </si>
  <si>
    <t>3237</t>
  </si>
  <si>
    <t>R0519</t>
  </si>
  <si>
    <t>3238</t>
  </si>
  <si>
    <t>R0520</t>
  </si>
  <si>
    <t>3239</t>
  </si>
  <si>
    <t>R0521</t>
  </si>
  <si>
    <t>3292</t>
  </si>
  <si>
    <t>R0522</t>
  </si>
  <si>
    <t>3293</t>
  </si>
  <si>
    <t>R0523</t>
  </si>
  <si>
    <t>3295</t>
  </si>
  <si>
    <t>R0524</t>
  </si>
  <si>
    <t>3299</t>
  </si>
  <si>
    <t>34</t>
  </si>
  <si>
    <t>R0525</t>
  </si>
  <si>
    <t>3433</t>
  </si>
  <si>
    <t>38</t>
  </si>
  <si>
    <t>Rashodi za donacije, kazne, naknade šteta i kapitalne pomoći</t>
  </si>
  <si>
    <t>R0526</t>
  </si>
  <si>
    <t>3834</t>
  </si>
  <si>
    <t>3.1.</t>
  </si>
  <si>
    <t>Vlastiti prihodi PK</t>
  </si>
  <si>
    <t>R0527</t>
  </si>
  <si>
    <t>3211</t>
  </si>
  <si>
    <t>R0528</t>
  </si>
  <si>
    <t>R0529</t>
  </si>
  <si>
    <t>POU - ostale naknade troškova zaposlenima</t>
  </si>
  <si>
    <t>R0530</t>
  </si>
  <si>
    <t>R0531</t>
  </si>
  <si>
    <t>R0532</t>
  </si>
  <si>
    <t>R0533</t>
  </si>
  <si>
    <t>R0534</t>
  </si>
  <si>
    <t>R0535</t>
  </si>
  <si>
    <t>R0536</t>
  </si>
  <si>
    <t>R0537</t>
  </si>
  <si>
    <t>R0538</t>
  </si>
  <si>
    <t>R0539</t>
  </si>
  <si>
    <t>POU - licence za software</t>
  </si>
  <si>
    <t>R0540</t>
  </si>
  <si>
    <t>R0541</t>
  </si>
  <si>
    <t>R0542</t>
  </si>
  <si>
    <t>R0543</t>
  </si>
  <si>
    <t>3291</t>
  </si>
  <si>
    <t>R0544</t>
  </si>
  <si>
    <t>R0545</t>
  </si>
  <si>
    <t>R0546</t>
  </si>
  <si>
    <t>3294</t>
  </si>
  <si>
    <t>R0547</t>
  </si>
  <si>
    <t>POU - Pristojbe i naknade</t>
  </si>
  <si>
    <t>R0548</t>
  </si>
  <si>
    <t>R0549</t>
  </si>
  <si>
    <t>POU - ostali nespomenuti rashodi posl, - PU - obračun PDV-a</t>
  </si>
  <si>
    <t>R0550</t>
  </si>
  <si>
    <t>3431</t>
  </si>
  <si>
    <t>R0551</t>
  </si>
  <si>
    <t>3432</t>
  </si>
  <si>
    <t>POU - negativne tečajne razlike</t>
  </si>
  <si>
    <t>3.2.</t>
  </si>
  <si>
    <t>Vlastiti prihodi PK - višak</t>
  </si>
  <si>
    <t>R0552</t>
  </si>
  <si>
    <t>R0553</t>
  </si>
  <si>
    <t>R0554</t>
  </si>
  <si>
    <t>R0555</t>
  </si>
  <si>
    <t>5.4.</t>
  </si>
  <si>
    <t>Pomoći PK</t>
  </si>
  <si>
    <t>R0556</t>
  </si>
  <si>
    <t>A404005</t>
  </si>
  <si>
    <t>Posebni programi POU</t>
  </si>
  <si>
    <t>R0600</t>
  </si>
  <si>
    <t>R0601</t>
  </si>
  <si>
    <t>R0602</t>
  </si>
  <si>
    <t>R0603</t>
  </si>
  <si>
    <t>R0604</t>
  </si>
  <si>
    <t>R0605</t>
  </si>
  <si>
    <t>R0606</t>
  </si>
  <si>
    <t>R0607</t>
  </si>
  <si>
    <t>R0608</t>
  </si>
  <si>
    <t>R0609</t>
  </si>
  <si>
    <t>R0610</t>
  </si>
  <si>
    <t>R0611</t>
  </si>
  <si>
    <t>R0612</t>
  </si>
  <si>
    <t>R0613</t>
  </si>
  <si>
    <t>R0614</t>
  </si>
  <si>
    <t>R0615</t>
  </si>
  <si>
    <t>R0616</t>
  </si>
  <si>
    <t>R0617</t>
  </si>
  <si>
    <t>R0618</t>
  </si>
  <si>
    <t>R0619</t>
  </si>
  <si>
    <t>R0620</t>
  </si>
  <si>
    <t>R0621</t>
  </si>
  <si>
    <t>6.3.</t>
  </si>
  <si>
    <t>Donacije PK</t>
  </si>
  <si>
    <t>R0622</t>
  </si>
  <si>
    <t>R0557</t>
  </si>
  <si>
    <t>R0558</t>
  </si>
  <si>
    <t>R0559</t>
  </si>
  <si>
    <t>R0560</t>
  </si>
  <si>
    <t>R0561</t>
  </si>
  <si>
    <t>R0562</t>
  </si>
  <si>
    <t>R0563</t>
  </si>
  <si>
    <t>R0564</t>
  </si>
  <si>
    <t>R0565</t>
  </si>
  <si>
    <t>R0566</t>
  </si>
  <si>
    <t>R0567</t>
  </si>
  <si>
    <t>R0568</t>
  </si>
  <si>
    <t>R0569</t>
  </si>
  <si>
    <t>R0570</t>
  </si>
  <si>
    <t>R0571</t>
  </si>
  <si>
    <t>R0572</t>
  </si>
  <si>
    <t>R0573</t>
  </si>
  <si>
    <t>R0574</t>
  </si>
  <si>
    <t>R0575</t>
  </si>
  <si>
    <t>R0576</t>
  </si>
  <si>
    <t>R0577</t>
  </si>
  <si>
    <t>R0578</t>
  </si>
  <si>
    <t>R0579</t>
  </si>
  <si>
    <t>R0580</t>
  </si>
  <si>
    <t>R0581</t>
  </si>
  <si>
    <t>6.4.</t>
  </si>
  <si>
    <t>Donacije PK - višak</t>
  </si>
  <si>
    <t>R0582</t>
  </si>
  <si>
    <t>R0583</t>
  </si>
  <si>
    <t>R0584</t>
  </si>
  <si>
    <t>R0585</t>
  </si>
  <si>
    <t>R0586</t>
  </si>
  <si>
    <t>R0587</t>
  </si>
  <si>
    <t>R0588</t>
  </si>
  <si>
    <t>R0589</t>
  </si>
  <si>
    <t>R0590</t>
  </si>
  <si>
    <t>R0591</t>
  </si>
  <si>
    <t>R0592</t>
  </si>
  <si>
    <t>R0593</t>
  </si>
  <si>
    <t>R0594</t>
  </si>
  <si>
    <t>R0595</t>
  </si>
  <si>
    <t>R0596</t>
  </si>
  <si>
    <t>R0597</t>
  </si>
  <si>
    <t>R0598</t>
  </si>
  <si>
    <t>R0599</t>
  </si>
  <si>
    <t>A404015</t>
  </si>
  <si>
    <t>Nabava nefinancijske imovine POU</t>
  </si>
  <si>
    <t>41</t>
  </si>
  <si>
    <t>R0676</t>
  </si>
  <si>
    <t>4123</t>
  </si>
  <si>
    <t>42</t>
  </si>
  <si>
    <t>R0677</t>
  </si>
  <si>
    <t>4221</t>
  </si>
  <si>
    <t>R0678</t>
  </si>
  <si>
    <t>R0679</t>
  </si>
  <si>
    <t>R0680</t>
  </si>
  <si>
    <t>4226</t>
  </si>
  <si>
    <t>R0681</t>
  </si>
  <si>
    <t>R0682</t>
  </si>
  <si>
    <t>4242</t>
  </si>
  <si>
    <t>R0683</t>
  </si>
  <si>
    <t>R0684</t>
  </si>
  <si>
    <t>POU - Oprema</t>
  </si>
  <si>
    <t>R0685</t>
  </si>
  <si>
    <t>4224</t>
  </si>
  <si>
    <t>R0686</t>
  </si>
  <si>
    <t>R0687</t>
  </si>
  <si>
    <t>R0990</t>
  </si>
  <si>
    <t>R0688</t>
  </si>
  <si>
    <t>R0689</t>
  </si>
  <si>
    <t>R0690</t>
  </si>
  <si>
    <t>5.5.</t>
  </si>
  <si>
    <t>Pomoći PK - višak</t>
  </si>
  <si>
    <t>R0497</t>
  </si>
  <si>
    <t>R0498</t>
  </si>
  <si>
    <t>POU - uredska oprema i namještaj</t>
  </si>
  <si>
    <t>R0998</t>
  </si>
  <si>
    <t>R0623</t>
  </si>
  <si>
    <t>R0624</t>
  </si>
  <si>
    <t>R0625</t>
  </si>
  <si>
    <t>R0626</t>
  </si>
  <si>
    <t>R0627</t>
  </si>
  <si>
    <t>R0628</t>
  </si>
  <si>
    <t>R0629</t>
  </si>
  <si>
    <t>R0630</t>
  </si>
  <si>
    <t>R0631</t>
  </si>
  <si>
    <t>R0632</t>
  </si>
  <si>
    <t>R0633</t>
  </si>
  <si>
    <t>R0634</t>
  </si>
  <si>
    <t>R0635</t>
  </si>
  <si>
    <t>R0636</t>
  </si>
  <si>
    <t>R0637</t>
  </si>
  <si>
    <t>R0638</t>
  </si>
  <si>
    <t>R0639</t>
  </si>
  <si>
    <t>R0640</t>
  </si>
  <si>
    <t>R0641</t>
  </si>
  <si>
    <t>R0642</t>
  </si>
  <si>
    <t>R0643</t>
  </si>
  <si>
    <t>R0644</t>
  </si>
  <si>
    <t>R0645</t>
  </si>
  <si>
    <t>R0646</t>
  </si>
  <si>
    <t>R0647</t>
  </si>
  <si>
    <t>R0648</t>
  </si>
  <si>
    <t>R0649</t>
  </si>
  <si>
    <t>R0650</t>
  </si>
  <si>
    <t>R0651</t>
  </si>
  <si>
    <t>R2125</t>
  </si>
  <si>
    <t>R0652</t>
  </si>
  <si>
    <t>R0653</t>
  </si>
  <si>
    <t>R0994</t>
  </si>
  <si>
    <t>POU - usluge telefona, interneta, pošte i prijevoza</t>
  </si>
  <si>
    <t>R0654</t>
  </si>
  <si>
    <t>R0655</t>
  </si>
  <si>
    <t>R0656</t>
  </si>
  <si>
    <t>R0657</t>
  </si>
  <si>
    <t>R2126</t>
  </si>
  <si>
    <t>R0499</t>
  </si>
  <si>
    <t>POU - sitni inventar i autogume</t>
  </si>
  <si>
    <t>R0985</t>
  </si>
  <si>
    <t>POU - usluge tekućeg i investicijskog  održavanja</t>
  </si>
  <si>
    <t>R0658</t>
  </si>
  <si>
    <t>Erasmus projekti POU</t>
  </si>
  <si>
    <t>R0659</t>
  </si>
  <si>
    <t>R0660</t>
  </si>
  <si>
    <t>R0661</t>
  </si>
  <si>
    <t>R0662</t>
  </si>
  <si>
    <t>R0663</t>
  </si>
  <si>
    <t>R0664</t>
  </si>
  <si>
    <t>R0665</t>
  </si>
  <si>
    <t>R0666</t>
  </si>
  <si>
    <t>R0667</t>
  </si>
  <si>
    <t>R0668</t>
  </si>
  <si>
    <t>3241</t>
  </si>
  <si>
    <t>POU - naknada troškova osobama izvan radnog odnosa</t>
  </si>
  <si>
    <t>R0669</t>
  </si>
  <si>
    <t>R0670</t>
  </si>
  <si>
    <t>R0671</t>
  </si>
  <si>
    <t>R0672</t>
  </si>
  <si>
    <t>R0673</t>
  </si>
  <si>
    <t>R1395</t>
  </si>
  <si>
    <t>R1396</t>
  </si>
  <si>
    <t>R1397</t>
  </si>
  <si>
    <t>R0674</t>
  </si>
  <si>
    <t>R0989</t>
  </si>
  <si>
    <t>R0675</t>
  </si>
  <si>
    <t>Izvještaj o postignutim ciljevima u 2025</t>
  </si>
  <si>
    <t>Izvještaj o postignutim ciljevima u 2025.</t>
  </si>
  <si>
    <t>IZVJEŠTAJ O IZVRŠENJU FINANCIJSKOG PLANA PUČKOG OTVORENOG UČILIŠTA SAMOBOR ZA I-VI.  2025. GODINU</t>
  </si>
  <si>
    <t>IZVRŠENJE FINANCIJSKOG PLANA PUČKOG OTVORENOG UČILIŠTA SAMOBOR ZA  I-VI. 2025. GODINU</t>
  </si>
  <si>
    <t>IZVRŠENJE FINANCIJSKOG PLANA PUČKOG OTVORENOG UČILIŠTA SAMOBOR ZA I-VI. 2025. GODINU</t>
  </si>
  <si>
    <t xml:space="preserve">Samoborska glazbena jesen jedna je od najznačajnijih kulturnih manifestacija u Gradu Samoboru, a svoje mjesto našla je i na kulturnom kalendaru Hrvatske. U sklopu festivala organizirano je natjecanje mladih glazbenih umjetnika Ferdo Livadić i međunarodno skladateljsko natjecanje New Note, čime se stavlja naglasak na mlade glazbenike.  U prvih 6 mjeseci 2025. godine izvršene su opsežne pripreme za obilježavanje 50. Samoborske glazbene jeseni te je sukladno planu realiziran koncertni program u sklopu Ciklusa koncerata u Galeriji Prica. </t>
  </si>
  <si>
    <r>
      <t>Galerija Prica pohranjuje, čuva i prezentira zbirku donacije Zlatko i Vesna Prica, sistematski prikuplja i obrađuje dokumentaciju povezanu s radom kao i vremenom djelovanja tih umjetnika. 
Uz stalni postav Zlatka Price, u Galeriji Prica tijekom prvih šest mjeseci 2025. godine održano je</t>
    </r>
    <r>
      <rPr>
        <sz val="12"/>
        <rFont val="Calibri"/>
        <family val="2"/>
        <charset val="238"/>
        <scheme val="minor"/>
      </rPr>
      <t xml:space="preserve"> niz gostujućih izložbi, likovnih radionica i  organiziranih vodstva</t>
    </r>
    <r>
      <rPr>
        <sz val="12"/>
        <color theme="1"/>
        <rFont val="Calibri"/>
        <family val="2"/>
        <charset val="238"/>
        <scheme val="minor"/>
      </rPr>
      <t>.</t>
    </r>
  </si>
  <si>
    <t>Posebni programi Pučkog otvorenog učilišta su cjelogodišnji kulturno-umjetnički, edukativni i obrazovni programi od kojih valja istaknuti Dječji svijet nedjeljom u 5, Gostujuće kazališne predstave, Amatersko kazalište, Večer hrvatske ljubavne poezije “Vrazova Ljubica”,  Dan planeta Zemlje itd. Tijekom prvih šest mjeseci 2025. godine održani su svi planirani programi na visokoj razini kvalitet.</t>
  </si>
  <si>
    <t>Kinoprikazivačka djelatnost obuhvaća sve aktivnosti vezane uz film tj. redovne filmske projekcije, projekcije hrvatskih i europskih filmova, samoborske premijere hrvatskih filmova, filmski program Dječjeg svijeta nedjeljom u 5, Filmko, Ljetno kino, Kino na putu, Pop up ART kino, programi filmske pismenosti itd.  Tijekom prvih 6 mjeseci 2025.godine realizirani su svi planirani filmski programi na iznimno visokoj razini kvalitete.</t>
  </si>
  <si>
    <r>
      <t>Cjeloživotno obrazovanje u POU Samobor obuhvaća niz formalnih i neformalnih programa edukacije za odrasle</t>
    </r>
    <r>
      <rPr>
        <sz val="12"/>
        <rFont val="Calibri"/>
        <family val="2"/>
        <charset val="238"/>
        <scheme val="minor"/>
      </rPr>
      <t xml:space="preserve"> i neformalnih programa za djecu. Zahvaljujući državnoj mjeri Vaučer pokrenut je cijeli niz novih obrazovnih programa u 2025. godini i ostvaren izniumno veliki broj obrazovnih grupa.</t>
    </r>
  </si>
  <si>
    <t>U prvih 6 mjeseci 2025. godini nabavljena je sljedeća oprema: oprema za opremanje učionica (namještaj i IT oprema), 6 umjetničkih djela Zlatka Price, vatrodojava u Galeriji Prica te internetska oprema u Centru za mlade Bunker.</t>
  </si>
  <si>
    <t>U prvih šest mjeseci 2025. godine uspješno su realizirane sve planirane mobilnosti u sklopu Erasmsu+ projekata.</t>
  </si>
  <si>
    <t>URBROJ: 238-27-85-01-25-7</t>
  </si>
  <si>
    <t>Samobor, 29.07.2025</t>
  </si>
  <si>
    <r>
      <rPr>
        <b/>
        <sz val="12"/>
        <rFont val="Calibri"/>
        <family val="2"/>
        <charset val="238"/>
        <scheme val="minor"/>
      </rPr>
      <t>1. Opći dio polugodišnjeg izvještaja o izvršenju financijskog plana, koji sadrži:</t>
    </r>
    <r>
      <rPr>
        <sz val="12"/>
        <rFont val="Calibri"/>
        <family val="2"/>
        <charset val="238"/>
        <scheme val="minor"/>
      </rPr>
      <t xml:space="preserve">
   1.1. Sažetak Računa prihoda i rashoda i Računa financiranja                                                                                                                                                                                                                                                                                                    
   1.2. Račun prihoda i rashoda 
   1.3. Račun financiranja
</t>
    </r>
    <r>
      <rPr>
        <b/>
        <sz val="12"/>
        <rFont val="Calibri"/>
        <family val="2"/>
        <charset val="238"/>
        <scheme val="minor"/>
      </rPr>
      <t>2. Posebni dio polugodišnjeg izvještaja o izvršenju financijskog plana prikazuje se u izvještajima:</t>
    </r>
    <r>
      <rPr>
        <sz val="12"/>
        <rFont val="Calibri"/>
        <family val="2"/>
        <charset val="238"/>
        <scheme val="minor"/>
      </rPr>
      <t xml:space="preserve">
   2.1. Izvještaj po organizacijskoj klasifikaciji
   2.2. Izvještaj po programskoj klasifikaciji
</t>
    </r>
    <r>
      <rPr>
        <b/>
        <sz val="12"/>
        <rFont val="Calibri"/>
        <family val="2"/>
        <charset val="238"/>
        <scheme val="minor"/>
      </rPr>
      <t xml:space="preserve">3. Obrazloženje polugodišnjeg izvještaja o izvršenju financijskog plana POU Samobor za 2025. godinu sastoji se od:
</t>
    </r>
    <r>
      <rPr>
        <sz val="12"/>
        <rFont val="Calibri"/>
        <family val="2"/>
        <charset val="238"/>
        <scheme val="minor"/>
      </rPr>
      <t xml:space="preserve">   3.1. Obrazloženje općeg dijela izvještaja - uključuje Obrazloženje ostvarenja prihoda, rashoda, prikaza viška/manjka te stanje novčanih sredstava</t>
    </r>
    <r>
      <rPr>
        <sz val="12"/>
        <color indexed="1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   3.2. Obrazloženje posebnog dijela izvještaja  </t>
    </r>
    <r>
      <rPr>
        <sz val="12"/>
        <color indexed="10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4. Posebni izvještaji o izvršenju financijskog plana za razdoblje od I.-VI. 2025. 
</t>
    </r>
    <r>
      <rPr>
        <sz val="12"/>
        <rFont val="Calibri"/>
        <family val="2"/>
        <charset val="238"/>
        <scheme val="minor"/>
      </rPr>
      <t xml:space="preserve">   4.1. Izvještaj o zaduživanju na domaćem i stranom tržištu kapitala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</si>
</sst>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##\%"/>
    <numFmt numFmtId="165" formatCode="#,##0.0"/>
    <numFmt numFmtId="166" formatCode="[$-1041A]#,##0.00;\-\ #,##0.00"/>
    <numFmt numFmtId="167" formatCode="0.0%"/>
  </numFmts>
  <fonts count="32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Geneva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rgb="FF000000"/>
      <name val="Calibrri "/>
      <charset val="238"/>
    </font>
    <font>
      <sz val="10"/>
      <color rgb="FF000000"/>
      <name val="Calibrri 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9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rgb="FFC1C1FF"/>
      </patternFill>
    </fill>
    <fill>
      <patternFill patternType="solid">
        <fgColor theme="8" tint="-0.249977111117893"/>
        <bgColor rgb="FFE1E1FF"/>
      </patternFill>
    </fill>
    <fill>
      <patternFill patternType="solid">
        <fgColor theme="0" tint="-0.14999847407452621"/>
        <bgColor rgb="FFFEDE01"/>
      </patternFill>
    </fill>
    <fill>
      <patternFill patternType="solid">
        <fgColor rgb="FFEDE2F6"/>
        <bgColor rgb="FFFEDE01"/>
      </patternFill>
    </fill>
    <fill>
      <patternFill patternType="solid">
        <fgColor theme="8" tint="0.79998168889431442"/>
        <bgColor rgb="FFFEDE01"/>
      </patternFill>
    </fill>
    <fill>
      <patternFill patternType="solid">
        <fgColor rgb="FFE7F9FF"/>
        <bgColor rgb="FFFEDE01"/>
      </patternFill>
    </fill>
    <fill>
      <patternFill patternType="solid">
        <fgColor theme="0" tint="-4.9989318521683403E-2"/>
        <bgColor rgb="FFFEDE01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" fillId="0" borderId="0"/>
    <xf numFmtId="0" fontId="15" fillId="0" borderId="0"/>
    <xf numFmtId="9" fontId="2" fillId="0" borderId="0" applyFont="0" applyFill="0" applyBorder="0" applyAlignment="0" applyProtection="0"/>
    <xf numFmtId="0" fontId="20" fillId="0" borderId="0"/>
    <xf numFmtId="0" fontId="24" fillId="0" borderId="0"/>
    <xf numFmtId="0" fontId="24" fillId="0" borderId="0"/>
    <xf numFmtId="0" fontId="3" fillId="0" borderId="0"/>
  </cellStyleXfs>
  <cellXfs count="332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3" fontId="7" fillId="0" borderId="0" xfId="0" applyNumberFormat="1" applyFont="1"/>
    <xf numFmtId="0" fontId="5" fillId="0" borderId="3" xfId="0" applyFont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5" fillId="0" borderId="0" xfId="0" quotePrefix="1" applyFont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8" fillId="0" borderId="0" xfId="0" quotePrefix="1" applyFont="1" applyAlignment="1">
      <alignment horizontal="left" wrapText="1"/>
    </xf>
    <xf numFmtId="0" fontId="9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9" fillId="0" borderId="0" xfId="0" applyFont="1"/>
    <xf numFmtId="0" fontId="11" fillId="0" borderId="5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14" fillId="0" borderId="9" xfId="1" applyFont="1" applyBorder="1"/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4" fillId="0" borderId="10" xfId="1" applyFont="1" applyBorder="1"/>
    <xf numFmtId="0" fontId="7" fillId="5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7" fillId="5" borderId="2" xfId="0" applyFont="1" applyFill="1" applyBorder="1"/>
    <xf numFmtId="4" fontId="0" fillId="0" borderId="0" xfId="0" applyNumberFormat="1"/>
    <xf numFmtId="0" fontId="16" fillId="0" borderId="0" xfId="0" applyFont="1"/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2" fontId="5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vertical="center" wrapText="1"/>
    </xf>
    <xf numFmtId="2" fontId="9" fillId="0" borderId="4" xfId="0" applyNumberFormat="1" applyFont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 vertical="center"/>
    </xf>
    <xf numFmtId="4" fontId="5" fillId="4" borderId="3" xfId="0" quotePrefix="1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5" borderId="3" xfId="0" quotePrefix="1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4" fontId="5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5" fillId="4" borderId="3" xfId="0" quotePrefix="1" applyNumberFormat="1" applyFont="1" applyFill="1" applyBorder="1" applyAlignment="1">
      <alignment horizontal="right" vertical="center"/>
    </xf>
    <xf numFmtId="10" fontId="5" fillId="3" borderId="3" xfId="0" quotePrefix="1" applyNumberFormat="1" applyFont="1" applyFill="1" applyBorder="1" applyAlignment="1">
      <alignment horizontal="right" vertical="center"/>
    </xf>
    <xf numFmtId="10" fontId="6" fillId="5" borderId="3" xfId="0" applyNumberFormat="1" applyFont="1" applyFill="1" applyBorder="1" applyAlignment="1">
      <alignment horizontal="right"/>
    </xf>
    <xf numFmtId="10" fontId="5" fillId="5" borderId="3" xfId="0" applyNumberFormat="1" applyFont="1" applyFill="1" applyBorder="1" applyAlignment="1">
      <alignment horizontal="right"/>
    </xf>
    <xf numFmtId="10" fontId="5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right"/>
    </xf>
    <xf numFmtId="10" fontId="6" fillId="2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/>
    </xf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21" fillId="0" borderId="0" xfId="2" applyFont="1"/>
    <xf numFmtId="2" fontId="9" fillId="0" borderId="0" xfId="3" quotePrefix="1" applyNumberFormat="1" applyFont="1" applyAlignment="1">
      <alignment horizontal="left" vertical="justify" wrapText="1"/>
    </xf>
    <xf numFmtId="0" fontId="3" fillId="0" borderId="0" xfId="2"/>
    <xf numFmtId="0" fontId="9" fillId="0" borderId="0" xfId="3" quotePrefix="1" applyFont="1" applyAlignment="1">
      <alignment horizontal="left" vertical="center" wrapText="1"/>
    </xf>
    <xf numFmtId="0" fontId="8" fillId="0" borderId="0" xfId="3" applyFont="1" applyAlignment="1">
      <alignment horizontal="left" wrapText="1"/>
    </xf>
    <xf numFmtId="0" fontId="11" fillId="0" borderId="0" xfId="2" applyFont="1" applyAlignment="1">
      <alignment vertical="center"/>
    </xf>
    <xf numFmtId="4" fontId="8" fillId="0" borderId="3" xfId="0" applyNumberFormat="1" applyFont="1" applyBorder="1"/>
    <xf numFmtId="10" fontId="8" fillId="0" borderId="3" xfId="0" applyNumberFormat="1" applyFont="1" applyBorder="1"/>
    <xf numFmtId="10" fontId="9" fillId="0" borderId="3" xfId="0" applyNumberFormat="1" applyFont="1" applyBorder="1"/>
    <xf numFmtId="4" fontId="5" fillId="7" borderId="3" xfId="0" applyNumberFormat="1" applyFont="1" applyFill="1" applyBorder="1"/>
    <xf numFmtId="10" fontId="5" fillId="7" borderId="3" xfId="0" applyNumberFormat="1" applyFont="1" applyFill="1" applyBorder="1"/>
    <xf numFmtId="0" fontId="8" fillId="0" borderId="3" xfId="2" applyFont="1" applyBorder="1"/>
    <xf numFmtId="4" fontId="8" fillId="0" borderId="3" xfId="2" applyNumberFormat="1" applyFont="1" applyBorder="1"/>
    <xf numFmtId="3" fontId="8" fillId="0" borderId="3" xfId="2" applyNumberFormat="1" applyFont="1" applyBorder="1"/>
    <xf numFmtId="164" fontId="8" fillId="0" borderId="3" xfId="2" applyNumberFormat="1" applyFont="1" applyBorder="1"/>
    <xf numFmtId="0" fontId="11" fillId="7" borderId="3" xfId="2" applyFont="1" applyFill="1" applyBorder="1" applyAlignment="1">
      <alignment vertical="center" wrapText="1"/>
    </xf>
    <xf numFmtId="0" fontId="11" fillId="7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22" fillId="4" borderId="2" xfId="2" applyFont="1" applyFill="1" applyBorder="1" applyAlignment="1">
      <alignment horizontal="left" vertical="top" wrapText="1"/>
    </xf>
    <xf numFmtId="0" fontId="22" fillId="4" borderId="4" xfId="2" applyFont="1" applyFill="1" applyBorder="1" applyAlignment="1">
      <alignment horizontal="left" vertical="top" wrapText="1"/>
    </xf>
    <xf numFmtId="0" fontId="9" fillId="0" borderId="3" xfId="2" applyFont="1" applyBorder="1"/>
    <xf numFmtId="4" fontId="8" fillId="0" borderId="3" xfId="2" applyNumberFormat="1" applyFont="1" applyBorder="1" applyAlignment="1">
      <alignment horizontal="right"/>
    </xf>
    <xf numFmtId="4" fontId="9" fillId="0" borderId="3" xfId="2" applyNumberFormat="1" applyFont="1" applyBorder="1" applyAlignment="1">
      <alignment horizontal="right"/>
    </xf>
    <xf numFmtId="4" fontId="11" fillId="4" borderId="3" xfId="2" applyNumberFormat="1" applyFont="1" applyFill="1" applyBorder="1" applyAlignment="1">
      <alignment horizontal="right" vertical="center" wrapText="1"/>
    </xf>
    <xf numFmtId="10" fontId="11" fillId="4" borderId="3" xfId="2" applyNumberFormat="1" applyFont="1" applyFill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0" fontId="11" fillId="0" borderId="3" xfId="2" applyNumberFormat="1" applyFont="1" applyBorder="1" applyAlignment="1">
      <alignment horizontal="right" vertical="center" wrapText="1"/>
    </xf>
    <xf numFmtId="0" fontId="11" fillId="4" borderId="3" xfId="2" applyFont="1" applyFill="1" applyBorder="1" applyAlignment="1">
      <alignment vertical="center" wrapText="1"/>
    </xf>
    <xf numFmtId="10" fontId="8" fillId="0" borderId="3" xfId="2" applyNumberFormat="1" applyFont="1" applyBorder="1"/>
    <xf numFmtId="0" fontId="7" fillId="0" borderId="3" xfId="2" applyFont="1" applyBorder="1" applyAlignment="1">
      <alignment horizontal="center" wrapText="1"/>
    </xf>
    <xf numFmtId="0" fontId="7" fillId="0" borderId="3" xfId="2" applyFont="1" applyBorder="1" applyAlignment="1">
      <alignment horizontal="center"/>
    </xf>
    <xf numFmtId="4" fontId="9" fillId="0" borderId="3" xfId="2" applyNumberFormat="1" applyFont="1" applyBorder="1"/>
    <xf numFmtId="3" fontId="9" fillId="0" borderId="3" xfId="2" applyNumberFormat="1" applyFont="1" applyBorder="1"/>
    <xf numFmtId="164" fontId="9" fillId="0" borderId="3" xfId="2" applyNumberFormat="1" applyFont="1" applyBorder="1"/>
    <xf numFmtId="10" fontId="8" fillId="0" borderId="3" xfId="2" applyNumberFormat="1" applyFont="1" applyBorder="1" applyAlignment="1">
      <alignment horizontal="right"/>
    </xf>
    <xf numFmtId="0" fontId="11" fillId="4" borderId="1" xfId="2" applyFont="1" applyFill="1" applyBorder="1" applyAlignment="1">
      <alignment horizontal="left" vertical="top" wrapText="1"/>
    </xf>
    <xf numFmtId="0" fontId="7" fillId="0" borderId="3" xfId="2" applyFont="1" applyBorder="1" applyAlignment="1">
      <alignment horizontal="center" vertical="center" wrapText="1"/>
    </xf>
    <xf numFmtId="10" fontId="5" fillId="9" borderId="3" xfId="0" applyNumberFormat="1" applyFont="1" applyFill="1" applyBorder="1"/>
    <xf numFmtId="0" fontId="9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shrinkToFit="1"/>
    </xf>
    <xf numFmtId="10" fontId="6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wrapText="1"/>
    </xf>
    <xf numFmtId="4" fontId="5" fillId="8" borderId="3" xfId="0" applyNumberFormat="1" applyFont="1" applyFill="1" applyBorder="1" applyAlignment="1">
      <alignment horizontal="right" vertical="center" wrapText="1"/>
    </xf>
    <xf numFmtId="10" fontId="5" fillId="8" borderId="3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10" fontId="5" fillId="5" borderId="3" xfId="0" applyNumberFormat="1" applyFont="1" applyFill="1" applyBorder="1" applyAlignment="1">
      <alignment horizontal="right" vertical="center" wrapText="1"/>
    </xf>
    <xf numFmtId="0" fontId="5" fillId="8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10" fontId="23" fillId="6" borderId="3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0" fontId="5" fillId="10" borderId="3" xfId="0" applyNumberFormat="1" applyFont="1" applyFill="1" applyBorder="1"/>
    <xf numFmtId="10" fontId="11" fillId="10" borderId="3" xfId="0" applyNumberFormat="1" applyFont="1" applyFill="1" applyBorder="1"/>
    <xf numFmtId="0" fontId="5" fillId="0" borderId="3" xfId="12" applyFont="1" applyBorder="1" applyAlignment="1">
      <alignment horizontal="left" wrapText="1"/>
    </xf>
    <xf numFmtId="0" fontId="6" fillId="0" borderId="3" xfId="13" applyFont="1" applyBorder="1" applyAlignment="1">
      <alignment horizontal="left" wrapText="1"/>
    </xf>
    <xf numFmtId="0" fontId="0" fillId="0" borderId="0" xfId="0" applyAlignment="1">
      <alignment wrapText="1"/>
    </xf>
    <xf numFmtId="2" fontId="7" fillId="0" borderId="3" xfId="0" applyNumberFormat="1" applyFont="1" applyBorder="1" applyAlignment="1">
      <alignment horizontal="center"/>
    </xf>
    <xf numFmtId="2" fontId="9" fillId="0" borderId="3" xfId="0" applyNumberFormat="1" applyFont="1" applyBorder="1"/>
    <xf numFmtId="2" fontId="0" fillId="0" borderId="0" xfId="0" applyNumberFormat="1"/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3" xfId="5" applyFont="1" applyBorder="1" applyAlignment="1">
      <alignment horizontal="left" vertical="center" wrapText="1" readingOrder="1"/>
    </xf>
    <xf numFmtId="2" fontId="7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wrapText="1"/>
    </xf>
    <xf numFmtId="4" fontId="9" fillId="2" borderId="3" xfId="0" applyNumberFormat="1" applyFont="1" applyFill="1" applyBorder="1" applyAlignment="1">
      <alignment horizontal="right" vertical="center"/>
    </xf>
    <xf numFmtId="9" fontId="5" fillId="2" borderId="3" xfId="10" applyFont="1" applyFill="1" applyBorder="1" applyAlignment="1">
      <alignment horizontal="right" vertical="center"/>
    </xf>
    <xf numFmtId="9" fontId="6" fillId="2" borderId="3" xfId="10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center" vertical="center"/>
    </xf>
    <xf numFmtId="0" fontId="25" fillId="0" borderId="3" xfId="5" applyFont="1" applyBorder="1" applyAlignment="1">
      <alignment vertical="center" wrapText="1" readingOrder="1"/>
    </xf>
    <xf numFmtId="0" fontId="26" fillId="0" borderId="3" xfId="5" applyFont="1" applyBorder="1" applyAlignment="1">
      <alignment vertical="center" wrapText="1" readingOrder="1"/>
    </xf>
    <xf numFmtId="3" fontId="6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0" fontId="6" fillId="4" borderId="3" xfId="0" quotePrefix="1" applyNumberFormat="1" applyFont="1" applyFill="1" applyBorder="1" applyAlignment="1">
      <alignment horizontal="right" vertical="center"/>
    </xf>
    <xf numFmtId="10" fontId="6" fillId="3" borderId="3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9" fontId="9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165" fontId="8" fillId="0" borderId="0" xfId="11" applyNumberFormat="1" applyFont="1" applyAlignment="1">
      <alignment horizontal="left" wrapText="1"/>
    </xf>
    <xf numFmtId="0" fontId="9" fillId="0" borderId="0" xfId="11" quotePrefix="1" applyFont="1" applyAlignment="1">
      <alignment horizontal="left" vertical="justify" wrapText="1"/>
    </xf>
    <xf numFmtId="0" fontId="9" fillId="0" borderId="0" xfId="11" quotePrefix="1" applyFont="1" applyAlignment="1">
      <alignment vertical="justify" wrapText="1"/>
    </xf>
    <xf numFmtId="165" fontId="9" fillId="0" borderId="0" xfId="11" applyNumberFormat="1" applyFont="1" applyAlignment="1">
      <alignment horizontal="left" vertical="center" wrapText="1"/>
    </xf>
    <xf numFmtId="165" fontId="9" fillId="0" borderId="0" xfId="11" applyNumberFormat="1" applyFont="1" applyAlignment="1">
      <alignment vertical="center" wrapText="1"/>
    </xf>
    <xf numFmtId="0" fontId="9" fillId="0" borderId="0" xfId="11" applyFont="1" applyAlignment="1">
      <alignment horizontal="left" vertical="center" wrapText="1"/>
    </xf>
    <xf numFmtId="0" fontId="8" fillId="0" borderId="0" xfId="11" quotePrefix="1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indent="5"/>
    </xf>
    <xf numFmtId="1" fontId="9" fillId="0" borderId="13" xfId="1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left"/>
    </xf>
    <xf numFmtId="0" fontId="7" fillId="13" borderId="3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30" fillId="0" borderId="3" xfId="5" applyFont="1" applyBorder="1" applyAlignment="1">
      <alignment horizontal="left" vertical="center" wrapText="1" readingOrder="1"/>
    </xf>
    <xf numFmtId="0" fontId="30" fillId="0" borderId="3" xfId="5" applyFont="1" applyBorder="1" applyAlignment="1">
      <alignment vertical="center" wrapText="1" readingOrder="1"/>
    </xf>
    <xf numFmtId="166" fontId="30" fillId="0" borderId="3" xfId="5" applyNumberFormat="1" applyFont="1" applyBorder="1" applyAlignment="1">
      <alignment horizontal="right" vertical="center" wrapText="1" readingOrder="1"/>
    </xf>
    <xf numFmtId="0" fontId="14" fillId="0" borderId="3" xfId="5" applyFont="1" applyBorder="1" applyAlignment="1">
      <alignment vertical="center" wrapText="1" readingOrder="1"/>
    </xf>
    <xf numFmtId="166" fontId="14" fillId="0" borderId="3" xfId="5" applyNumberFormat="1" applyFont="1" applyBorder="1" applyAlignment="1">
      <alignment horizontal="right" vertical="center" wrapText="1" readingOrder="1"/>
    </xf>
    <xf numFmtId="10" fontId="5" fillId="0" borderId="3" xfId="0" applyNumberFormat="1" applyFont="1" applyBorder="1"/>
    <xf numFmtId="10" fontId="6" fillId="0" borderId="3" xfId="0" applyNumberFormat="1" applyFont="1" applyBorder="1"/>
    <xf numFmtId="0" fontId="30" fillId="14" borderId="3" xfId="5" applyFont="1" applyFill="1" applyBorder="1" applyAlignment="1">
      <alignment horizontal="left" vertical="center" wrapText="1" readingOrder="1"/>
    </xf>
    <xf numFmtId="0" fontId="30" fillId="14" borderId="3" xfId="5" applyFont="1" applyFill="1" applyBorder="1" applyAlignment="1">
      <alignment vertical="center" wrapText="1" readingOrder="1"/>
    </xf>
    <xf numFmtId="166" fontId="30" fillId="14" borderId="3" xfId="5" applyNumberFormat="1" applyFont="1" applyFill="1" applyBorder="1" applyAlignment="1">
      <alignment horizontal="right" vertical="center" wrapText="1" readingOrder="1"/>
    </xf>
    <xf numFmtId="0" fontId="23" fillId="15" borderId="3" xfId="5" applyFont="1" applyFill="1" applyBorder="1" applyAlignment="1">
      <alignment horizontal="left" vertical="center" wrapText="1" readingOrder="1"/>
    </xf>
    <xf numFmtId="0" fontId="23" fillId="15" borderId="3" xfId="5" applyFont="1" applyFill="1" applyBorder="1" applyAlignment="1">
      <alignment vertical="center" wrapText="1" readingOrder="1"/>
    </xf>
    <xf numFmtId="166" fontId="23" fillId="15" borderId="3" xfId="5" applyNumberFormat="1" applyFont="1" applyFill="1" applyBorder="1" applyAlignment="1">
      <alignment horizontal="right" vertical="center" wrapText="1" readingOrder="1"/>
    </xf>
    <xf numFmtId="0" fontId="30" fillId="16" borderId="3" xfId="5" applyFont="1" applyFill="1" applyBorder="1" applyAlignment="1">
      <alignment horizontal="left" vertical="center" wrapText="1" readingOrder="1"/>
    </xf>
    <xf numFmtId="0" fontId="30" fillId="16" borderId="3" xfId="5" applyFont="1" applyFill="1" applyBorder="1" applyAlignment="1">
      <alignment vertical="center" wrapText="1" readingOrder="1"/>
    </xf>
    <xf numFmtId="166" fontId="30" fillId="16" borderId="3" xfId="5" applyNumberFormat="1" applyFont="1" applyFill="1" applyBorder="1" applyAlignment="1">
      <alignment horizontal="right" vertical="center" wrapText="1" readingOrder="1"/>
    </xf>
    <xf numFmtId="0" fontId="30" fillId="17" borderId="3" xfId="5" applyFont="1" applyFill="1" applyBorder="1" applyAlignment="1">
      <alignment horizontal="left" vertical="center" wrapText="1" readingOrder="1"/>
    </xf>
    <xf numFmtId="0" fontId="30" fillId="17" borderId="3" xfId="5" applyFont="1" applyFill="1" applyBorder="1" applyAlignment="1">
      <alignment vertical="center" wrapText="1" readingOrder="1"/>
    </xf>
    <xf numFmtId="166" fontId="30" fillId="17" borderId="3" xfId="5" applyNumberFormat="1" applyFont="1" applyFill="1" applyBorder="1" applyAlignment="1">
      <alignment horizontal="right" vertical="center" wrapText="1" readingOrder="1"/>
    </xf>
    <xf numFmtId="0" fontId="30" fillId="18" borderId="3" xfId="5" applyFont="1" applyFill="1" applyBorder="1" applyAlignment="1">
      <alignment horizontal="left" vertical="center" wrapText="1" readingOrder="1"/>
    </xf>
    <xf numFmtId="0" fontId="30" fillId="18" borderId="3" xfId="5" applyFont="1" applyFill="1" applyBorder="1" applyAlignment="1">
      <alignment vertical="center" wrapText="1" readingOrder="1"/>
    </xf>
    <xf numFmtId="166" fontId="30" fillId="18" borderId="3" xfId="5" applyNumberFormat="1" applyFont="1" applyFill="1" applyBorder="1" applyAlignment="1">
      <alignment horizontal="right" vertical="center" wrapText="1" readingOrder="1"/>
    </xf>
    <xf numFmtId="9" fontId="23" fillId="15" borderId="3" xfId="10" applyFont="1" applyFill="1" applyBorder="1" applyAlignment="1">
      <alignment horizontal="right" vertical="center" wrapText="1" readingOrder="1"/>
    </xf>
    <xf numFmtId="10" fontId="8" fillId="4" borderId="3" xfId="0" applyNumberFormat="1" applyFont="1" applyFill="1" applyBorder="1"/>
    <xf numFmtId="0" fontId="30" fillId="19" borderId="3" xfId="5" applyFont="1" applyFill="1" applyBorder="1" applyAlignment="1">
      <alignment horizontal="left" vertical="center" wrapText="1" readingOrder="1"/>
    </xf>
    <xf numFmtId="0" fontId="30" fillId="19" borderId="3" xfId="5" applyFont="1" applyFill="1" applyBorder="1" applyAlignment="1">
      <alignment vertical="center" wrapText="1" readingOrder="1"/>
    </xf>
    <xf numFmtId="166" fontId="30" fillId="19" borderId="3" xfId="5" applyNumberFormat="1" applyFont="1" applyFill="1" applyBorder="1" applyAlignment="1">
      <alignment horizontal="right" vertical="center" wrapText="1" readingOrder="1"/>
    </xf>
    <xf numFmtId="10" fontId="8" fillId="11" borderId="3" xfId="0" applyNumberFormat="1" applyFont="1" applyFill="1" applyBorder="1"/>
    <xf numFmtId="10" fontId="8" fillId="12" borderId="3" xfId="0" applyNumberFormat="1" applyFont="1" applyFill="1" applyBorder="1"/>
    <xf numFmtId="10" fontId="8" fillId="10" borderId="3" xfId="0" applyNumberFormat="1" applyFont="1" applyFill="1" applyBorder="1"/>
    <xf numFmtId="10" fontId="5" fillId="4" borderId="3" xfId="0" applyNumberFormat="1" applyFont="1" applyFill="1" applyBorder="1"/>
    <xf numFmtId="10" fontId="31" fillId="6" borderId="3" xfId="0" applyNumberFormat="1" applyFont="1" applyFill="1" applyBorder="1"/>
    <xf numFmtId="0" fontId="30" fillId="20" borderId="3" xfId="5" applyFont="1" applyFill="1" applyBorder="1" applyAlignment="1">
      <alignment horizontal="left" vertical="center" wrapText="1" readingOrder="1"/>
    </xf>
    <xf numFmtId="0" fontId="30" fillId="20" borderId="3" xfId="5" applyFont="1" applyFill="1" applyBorder="1" applyAlignment="1">
      <alignment vertical="center" wrapText="1" readingOrder="1"/>
    </xf>
    <xf numFmtId="166" fontId="30" fillId="20" borderId="3" xfId="5" applyNumberFormat="1" applyFont="1" applyFill="1" applyBorder="1" applyAlignment="1">
      <alignment horizontal="right" vertical="center" wrapText="1" readingOrder="1"/>
    </xf>
    <xf numFmtId="10" fontId="8" fillId="5" borderId="3" xfId="0" applyNumberFormat="1" applyFont="1" applyFill="1" applyBorder="1"/>
    <xf numFmtId="167" fontId="9" fillId="0" borderId="3" xfId="10" applyNumberFormat="1" applyFont="1" applyBorder="1"/>
    <xf numFmtId="4" fontId="7" fillId="0" borderId="0" xfId="0" applyNumberFormat="1" applyFont="1" applyAlignment="1">
      <alignment vertical="center"/>
    </xf>
    <xf numFmtId="165" fontId="8" fillId="0" borderId="0" xfId="11" applyNumberFormat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8" fillId="0" borderId="0" xfId="11" quotePrefix="1" applyFont="1" applyAlignment="1">
      <alignment horizontal="left" vertical="top" wrapText="1"/>
    </xf>
    <xf numFmtId="0" fontId="11" fillId="0" borderId="0" xfId="0" applyFont="1" applyAlignment="1">
      <alignment wrapText="1"/>
    </xf>
    <xf numFmtId="165" fontId="8" fillId="0" borderId="0" xfId="11" quotePrefix="1" applyNumberFormat="1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 applyAlignment="1">
      <alignment horizontal="center" vertical="center"/>
    </xf>
    <xf numFmtId="0" fontId="11" fillId="4" borderId="3" xfId="2" applyFont="1" applyFill="1" applyBorder="1" applyAlignment="1">
      <alignment horizontal="center" vertical="top" wrapText="1"/>
    </xf>
    <xf numFmtId="0" fontId="11" fillId="13" borderId="3" xfId="0" applyFont="1" applyFill="1" applyBorder="1" applyAlignment="1">
      <alignment horizontal="left"/>
    </xf>
    <xf numFmtId="0" fontId="27" fillId="0" borderId="0" xfId="0" applyFont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15">
    <cellStyle name="Normal" xfId="5" xr:uid="{7D9895AD-8156-46C1-A91A-F10DAA8E6565}"/>
    <cellStyle name="Normal 2" xfId="1" xr:uid="{FE97E582-1EA3-42F7-8AA9-0B9C915DC8FE}"/>
    <cellStyle name="Normal 3" xfId="8" xr:uid="{1FCC840A-A4D6-4D65-A99E-CC899946C714}"/>
    <cellStyle name="Normal_1_ akt proračuna 2012" xfId="7" xr:uid="{30DD24DC-C856-4711-82C3-14491F020903}"/>
    <cellStyle name="Normalno" xfId="0" builtinId="0"/>
    <cellStyle name="Normalno 2" xfId="14" xr:uid="{6824D5D9-F29E-416A-B96E-6914D9591064}"/>
    <cellStyle name="Normalno 2 2" xfId="6" xr:uid="{BB7B014A-BA8D-4435-A626-F3D8969DFB00}"/>
    <cellStyle name="Normalno 3" xfId="2" xr:uid="{3D9655A0-009D-4F3B-8C6D-2D91913B029E}"/>
    <cellStyle name="Normalno 3 2" xfId="9" xr:uid="{1F5D1197-3F36-4CAB-B665-90827F4286F3}"/>
    <cellStyle name="Obično_1Prihodi-rashodi2004" xfId="11" xr:uid="{FC5FFBE2-C4A0-4895-9ED4-A8D33BB3D152}"/>
    <cellStyle name="Obično_List5" xfId="12" xr:uid="{37EA385A-2710-4885-BD9C-50D009EC0D35}"/>
    <cellStyle name="Obično_List8" xfId="13" xr:uid="{F8745A37-6F13-4022-ADB3-9B7A5FCCC36F}"/>
    <cellStyle name="Obično_obračun 2009 prva strana" xfId="3" xr:uid="{19327EF9-C0FF-4083-B950-E10862A3CEE1}"/>
    <cellStyle name="Postotak" xfId="10" builtinId="5"/>
    <cellStyle name="Postotak 2" xfId="4" xr:uid="{7E401053-40A9-491C-8589-96C2D6FAA087}"/>
  </cellStyles>
  <dxfs count="0"/>
  <tableStyles count="0" defaultTableStyle="TableStyleMedium2" defaultPivotStyle="PivotStyleLight16"/>
  <colors>
    <mruColors>
      <color rgb="FFEDE2F6"/>
      <color rgb="FFE7F9FF"/>
      <color rgb="FFA7E8FF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AF53-6C45-4CC4-91FD-BF272BB15E79}">
  <dimension ref="A1:H19"/>
  <sheetViews>
    <sheetView view="pageBreakPreview" topLeftCell="A10" zoomScaleNormal="100" zoomScaleSheetLayoutView="100" workbookViewId="0">
      <selection activeCell="D13" sqref="D13"/>
    </sheetView>
  </sheetViews>
  <sheetFormatPr defaultColWidth="8.88671875" defaultRowHeight="15.6"/>
  <cols>
    <col min="1" max="1" width="96" style="189" customWidth="1"/>
    <col min="2" max="5" width="8.88671875" style="3"/>
    <col min="6" max="6" width="19.33203125" style="3" customWidth="1"/>
    <col min="7" max="7" width="0.33203125" style="3" customWidth="1"/>
    <col min="8" max="8" width="8.88671875" style="3" hidden="1" customWidth="1"/>
    <col min="9" max="16384" width="8.88671875" style="3"/>
  </cols>
  <sheetData>
    <row r="1" spans="1:8">
      <c r="A1" s="223" t="s">
        <v>253</v>
      </c>
    </row>
    <row r="2" spans="1:8">
      <c r="A2" s="223" t="s">
        <v>254</v>
      </c>
    </row>
    <row r="3" spans="1:8">
      <c r="A3" s="189" t="s">
        <v>274</v>
      </c>
    </row>
    <row r="4" spans="1:8">
      <c r="A4" s="189" t="s">
        <v>579</v>
      </c>
    </row>
    <row r="6" spans="1:8">
      <c r="A6" s="189" t="s">
        <v>580</v>
      </c>
    </row>
    <row r="9" spans="1:8" ht="36">
      <c r="A9" s="215" t="s">
        <v>275</v>
      </c>
      <c r="B9" s="215"/>
      <c r="C9" s="215"/>
    </row>
    <row r="12" spans="1:8">
      <c r="A12" s="268" t="s">
        <v>276</v>
      </c>
      <c r="B12" s="268"/>
      <c r="C12" s="268"/>
      <c r="D12" s="268"/>
      <c r="E12" s="268"/>
      <c r="F12" s="268"/>
      <c r="G12" s="268"/>
      <c r="H12" s="268"/>
    </row>
    <row r="13" spans="1:8" ht="259.8" customHeight="1">
      <c r="A13" s="217" t="s">
        <v>581</v>
      </c>
      <c r="B13" s="217"/>
      <c r="C13" s="217"/>
      <c r="D13" s="218"/>
      <c r="E13" s="218"/>
      <c r="F13" s="218"/>
      <c r="G13" s="216"/>
      <c r="H13" s="216"/>
    </row>
    <row r="14" spans="1:8" s="196" customFormat="1">
      <c r="A14" s="216" t="s">
        <v>255</v>
      </c>
      <c r="B14" s="216"/>
      <c r="C14" s="216"/>
      <c r="D14" s="216"/>
      <c r="E14" s="216"/>
      <c r="F14" s="216"/>
      <c r="G14" s="219"/>
      <c r="H14" s="219"/>
    </row>
    <row r="15" spans="1:8" s="196" customFormat="1">
      <c r="A15" s="219"/>
      <c r="B15" s="219"/>
      <c r="C15" s="219"/>
      <c r="D15" s="219"/>
      <c r="E15" s="219"/>
      <c r="F15" s="219"/>
      <c r="G15" s="219"/>
      <c r="H15" s="219"/>
    </row>
    <row r="16" spans="1:8" s="196" customFormat="1">
      <c r="A16" s="219"/>
      <c r="B16" s="219"/>
      <c r="C16" s="219"/>
      <c r="D16" s="219"/>
      <c r="E16" s="219"/>
      <c r="F16" s="219"/>
      <c r="G16" s="219"/>
      <c r="H16" s="219"/>
    </row>
    <row r="17" spans="1:8" s="196" customFormat="1">
      <c r="A17" s="219"/>
      <c r="B17" s="219"/>
      <c r="C17" s="219"/>
      <c r="D17" s="219"/>
      <c r="E17" s="219"/>
      <c r="F17" s="219"/>
      <c r="G17" s="220"/>
      <c r="H17" s="220"/>
    </row>
    <row r="18" spans="1:8" s="196" customFormat="1">
      <c r="A18" s="220"/>
      <c r="B18" s="220"/>
      <c r="C18" s="220"/>
      <c r="D18" s="220"/>
      <c r="E18" s="220"/>
      <c r="F18" s="220"/>
      <c r="G18" s="221"/>
      <c r="H18" s="221"/>
    </row>
    <row r="19" spans="1:8">
      <c r="A19" s="221"/>
      <c r="B19" s="221"/>
      <c r="C19" s="221"/>
      <c r="D19" s="221"/>
      <c r="E19" s="221"/>
      <c r="F19" s="221"/>
    </row>
  </sheetData>
  <mergeCells count="1">
    <mergeCell ref="A12:H12"/>
  </mergeCell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8952-C8D9-428B-9AFC-256D2A918B76}">
  <dimension ref="A1:O63"/>
  <sheetViews>
    <sheetView tabSelected="1" view="pageBreakPreview" zoomScaleNormal="100" zoomScaleSheetLayoutView="100" workbookViewId="0">
      <selection sqref="A1:E1"/>
    </sheetView>
  </sheetViews>
  <sheetFormatPr defaultColWidth="8.88671875" defaultRowHeight="15.6"/>
  <cols>
    <col min="1" max="1" width="20" style="189" customWidth="1"/>
    <col min="2" max="2" width="50.6640625" style="189" customWidth="1"/>
    <col min="3" max="3" width="11.44140625" style="189" customWidth="1"/>
    <col min="4" max="4" width="20.44140625" style="3" customWidth="1"/>
    <col min="5" max="5" width="38.109375" style="3" customWidth="1"/>
    <col min="6" max="7" width="8.88671875" style="3"/>
    <col min="8" max="8" width="13.109375" style="3" bestFit="1" customWidth="1"/>
    <col min="9" max="16384" width="8.88671875" style="3"/>
  </cols>
  <sheetData>
    <row r="1" spans="1:8" ht="29.25" customHeight="1">
      <c r="A1" s="328" t="s">
        <v>283</v>
      </c>
      <c r="B1" s="328"/>
      <c r="C1" s="328"/>
      <c r="D1" s="328"/>
      <c r="E1" s="328"/>
    </row>
    <row r="2" spans="1:8" ht="29.25" customHeight="1">
      <c r="A2" s="193"/>
      <c r="B2" s="193"/>
      <c r="C2" s="193"/>
      <c r="D2" s="193"/>
      <c r="E2" s="193"/>
    </row>
    <row r="3" spans="1:8" ht="29.25" customHeight="1">
      <c r="A3" s="328" t="s">
        <v>238</v>
      </c>
      <c r="B3" s="328"/>
      <c r="C3" s="328"/>
      <c r="D3" s="328"/>
      <c r="E3" s="328"/>
    </row>
    <row r="5" spans="1:8">
      <c r="A5" s="311" t="s">
        <v>239</v>
      </c>
      <c r="B5" s="307" t="s">
        <v>240</v>
      </c>
      <c r="C5" s="308"/>
      <c r="D5" s="162" t="s">
        <v>241</v>
      </c>
      <c r="E5" s="162" t="s">
        <v>242</v>
      </c>
    </row>
    <row r="6" spans="1:8" ht="15" customHeight="1">
      <c r="A6" s="312"/>
      <c r="B6" s="309"/>
      <c r="C6" s="310"/>
      <c r="D6" s="97">
        <v>1231400</v>
      </c>
      <c r="E6" s="97">
        <v>518104.95</v>
      </c>
    </row>
    <row r="7" spans="1:8" s="196" customFormat="1" ht="59.25" customHeight="1">
      <c r="A7" s="195" t="s">
        <v>567</v>
      </c>
      <c r="B7" s="329" t="s">
        <v>262</v>
      </c>
      <c r="C7" s="330"/>
      <c r="D7" s="330"/>
      <c r="E7" s="331"/>
      <c r="H7" s="267"/>
    </row>
    <row r="8" spans="1:8" s="196" customFormat="1" ht="31.2">
      <c r="A8" s="197" t="s">
        <v>243</v>
      </c>
      <c r="B8" s="197" t="s">
        <v>244</v>
      </c>
      <c r="C8" s="197" t="s">
        <v>245</v>
      </c>
      <c r="D8" s="197" t="s">
        <v>246</v>
      </c>
      <c r="E8" s="197" t="s">
        <v>247</v>
      </c>
    </row>
    <row r="9" spans="1:8" s="196" customFormat="1" ht="30.75" customHeight="1">
      <c r="A9" s="198"/>
      <c r="B9" s="199" t="s">
        <v>263</v>
      </c>
      <c r="C9" s="194" t="s">
        <v>264</v>
      </c>
      <c r="D9" s="194">
        <v>920</v>
      </c>
      <c r="E9" s="200">
        <v>768</v>
      </c>
    </row>
    <row r="10" spans="1:8" s="196" customFormat="1" ht="24.9" customHeight="1"/>
    <row r="11" spans="1:8" s="196" customFormat="1">
      <c r="A11" s="311" t="s">
        <v>239</v>
      </c>
      <c r="B11" s="307" t="s">
        <v>191</v>
      </c>
      <c r="C11" s="308"/>
      <c r="D11" s="201" t="s">
        <v>241</v>
      </c>
      <c r="E11" s="201" t="s">
        <v>242</v>
      </c>
    </row>
    <row r="12" spans="1:8" s="196" customFormat="1">
      <c r="A12" s="312"/>
      <c r="B12" s="309"/>
      <c r="C12" s="310"/>
      <c r="D12" s="202">
        <v>167700</v>
      </c>
      <c r="E12" s="202">
        <v>3864.62</v>
      </c>
    </row>
    <row r="13" spans="1:8" s="196" customFormat="1" ht="51.75" customHeight="1">
      <c r="A13" s="311" t="s">
        <v>568</v>
      </c>
      <c r="B13" s="313" t="s">
        <v>572</v>
      </c>
      <c r="C13" s="320"/>
      <c r="D13" s="320"/>
      <c r="E13" s="321"/>
    </row>
    <row r="14" spans="1:8" s="196" customFormat="1">
      <c r="A14" s="319"/>
      <c r="B14" s="322"/>
      <c r="C14" s="323"/>
      <c r="D14" s="323"/>
      <c r="E14" s="324"/>
    </row>
    <row r="15" spans="1:8" s="196" customFormat="1" ht="60.6" customHeight="1">
      <c r="A15" s="319"/>
      <c r="B15" s="322"/>
      <c r="C15" s="323"/>
      <c r="D15" s="323"/>
      <c r="E15" s="324"/>
    </row>
    <row r="16" spans="1:8" s="196" customFormat="1" ht="1.5" customHeight="1">
      <c r="A16" s="319"/>
      <c r="B16" s="322"/>
      <c r="C16" s="323"/>
      <c r="D16" s="323"/>
      <c r="E16" s="324"/>
    </row>
    <row r="17" spans="1:5" s="196" customFormat="1" ht="3.75" hidden="1" customHeight="1">
      <c r="A17" s="312"/>
      <c r="B17" s="325"/>
      <c r="C17" s="326"/>
      <c r="D17" s="326"/>
      <c r="E17" s="327"/>
    </row>
    <row r="18" spans="1:5" s="196" customFormat="1" ht="31.2">
      <c r="A18" s="197" t="s">
        <v>243</v>
      </c>
      <c r="B18" s="197" t="s">
        <v>244</v>
      </c>
      <c r="C18" s="197" t="s">
        <v>245</v>
      </c>
      <c r="D18" s="197" t="s">
        <v>246</v>
      </c>
      <c r="E18" s="197" t="s">
        <v>247</v>
      </c>
    </row>
    <row r="19" spans="1:5" s="196" customFormat="1" ht="31.2">
      <c r="A19" s="198"/>
      <c r="B19" s="199" t="s">
        <v>265</v>
      </c>
      <c r="C19" s="194" t="s">
        <v>266</v>
      </c>
      <c r="D19" s="194">
        <v>14</v>
      </c>
      <c r="E19" s="200">
        <v>0</v>
      </c>
    </row>
    <row r="20" spans="1:5" s="196" customFormat="1" ht="24.9" customHeight="1">
      <c r="A20" s="203"/>
      <c r="B20" s="204"/>
      <c r="C20" s="204"/>
      <c r="D20" s="204"/>
      <c r="E20" s="204"/>
    </row>
    <row r="21" spans="1:5" s="196" customFormat="1">
      <c r="A21" s="306" t="s">
        <v>239</v>
      </c>
      <c r="B21" s="307" t="s">
        <v>203</v>
      </c>
      <c r="C21" s="308"/>
      <c r="D21" s="201" t="s">
        <v>241</v>
      </c>
      <c r="E21" s="201" t="s">
        <v>242</v>
      </c>
    </row>
    <row r="22" spans="1:5" s="196" customFormat="1">
      <c r="A22" s="306"/>
      <c r="B22" s="309"/>
      <c r="C22" s="310"/>
      <c r="D22" s="202">
        <v>45500</v>
      </c>
      <c r="E22" s="202">
        <v>19937.62</v>
      </c>
    </row>
    <row r="23" spans="1:5" s="196" customFormat="1" ht="45" customHeight="1">
      <c r="A23" s="311" t="s">
        <v>568</v>
      </c>
      <c r="B23" s="313" t="s">
        <v>573</v>
      </c>
      <c r="C23" s="320"/>
      <c r="D23" s="320"/>
      <c r="E23" s="321"/>
    </row>
    <row r="24" spans="1:5" s="196" customFormat="1" ht="19.95" customHeight="1">
      <c r="A24" s="312"/>
      <c r="B24" s="325"/>
      <c r="C24" s="326"/>
      <c r="D24" s="326"/>
      <c r="E24" s="327"/>
    </row>
    <row r="25" spans="1:5" s="196" customFormat="1" ht="31.2">
      <c r="A25" s="197" t="s">
        <v>243</v>
      </c>
      <c r="B25" s="197" t="s">
        <v>244</v>
      </c>
      <c r="C25" s="197" t="s">
        <v>245</v>
      </c>
      <c r="D25" s="197" t="s">
        <v>246</v>
      </c>
      <c r="E25" s="197" t="s">
        <v>247</v>
      </c>
    </row>
    <row r="26" spans="1:5" s="196" customFormat="1" ht="31.2">
      <c r="A26" s="205"/>
      <c r="B26" s="206" t="s">
        <v>267</v>
      </c>
      <c r="C26" s="194" t="s">
        <v>266</v>
      </c>
      <c r="D26" s="194">
        <v>20</v>
      </c>
      <c r="E26" s="194">
        <v>17</v>
      </c>
    </row>
    <row r="27" spans="1:5" s="196" customFormat="1" ht="20.100000000000001" customHeight="1">
      <c r="A27" s="190"/>
      <c r="B27" s="190"/>
      <c r="C27" s="190"/>
    </row>
    <row r="28" spans="1:5" s="196" customFormat="1">
      <c r="A28" s="306" t="s">
        <v>239</v>
      </c>
      <c r="B28" s="307" t="s">
        <v>215</v>
      </c>
      <c r="C28" s="308"/>
      <c r="D28" s="201" t="s">
        <v>241</v>
      </c>
      <c r="E28" s="201" t="s">
        <v>242</v>
      </c>
    </row>
    <row r="29" spans="1:5" s="196" customFormat="1">
      <c r="A29" s="306"/>
      <c r="B29" s="309"/>
      <c r="C29" s="310"/>
      <c r="D29" s="202">
        <v>108700</v>
      </c>
      <c r="E29" s="202">
        <v>62922.94</v>
      </c>
    </row>
    <row r="30" spans="1:5" s="196" customFormat="1">
      <c r="A30" s="311" t="s">
        <v>568</v>
      </c>
      <c r="B30" s="313" t="s">
        <v>574</v>
      </c>
      <c r="C30" s="314"/>
      <c r="D30" s="314"/>
      <c r="E30" s="315"/>
    </row>
    <row r="31" spans="1:5" s="196" customFormat="1" ht="65.400000000000006" customHeight="1">
      <c r="A31" s="312"/>
      <c r="B31" s="316"/>
      <c r="C31" s="317"/>
      <c r="D31" s="317"/>
      <c r="E31" s="318"/>
    </row>
    <row r="32" spans="1:5" s="196" customFormat="1" ht="31.2">
      <c r="A32" s="197" t="s">
        <v>243</v>
      </c>
      <c r="B32" s="197" t="s">
        <v>244</v>
      </c>
      <c r="C32" s="197" t="s">
        <v>245</v>
      </c>
      <c r="D32" s="197" t="s">
        <v>246</v>
      </c>
      <c r="E32" s="197" t="s">
        <v>247</v>
      </c>
    </row>
    <row r="33" spans="1:15" s="196" customFormat="1" ht="38.4" customHeight="1">
      <c r="A33" s="194"/>
      <c r="B33" s="207" t="s">
        <v>268</v>
      </c>
      <c r="C33" s="200" t="s">
        <v>266</v>
      </c>
      <c r="D33" s="225">
        <v>28</v>
      </c>
      <c r="E33" s="226">
        <v>55</v>
      </c>
    </row>
    <row r="34" spans="1:15" s="196" customFormat="1" ht="20.100000000000001" customHeight="1">
      <c r="A34" s="203"/>
      <c r="B34" s="190"/>
      <c r="C34" s="190"/>
    </row>
    <row r="35" spans="1:15" s="196" customFormat="1">
      <c r="A35" s="306" t="s">
        <v>239</v>
      </c>
      <c r="B35" s="307" t="s">
        <v>219</v>
      </c>
      <c r="C35" s="308"/>
      <c r="D35" s="201" t="s">
        <v>241</v>
      </c>
      <c r="E35" s="201" t="s">
        <v>242</v>
      </c>
    </row>
    <row r="36" spans="1:15" s="196" customFormat="1">
      <c r="A36" s="306"/>
      <c r="B36" s="309"/>
      <c r="C36" s="310"/>
      <c r="D36" s="202">
        <v>66000</v>
      </c>
      <c r="E36" s="202">
        <v>27436.83</v>
      </c>
      <c r="F36" s="209"/>
    </row>
    <row r="37" spans="1:15" s="196" customFormat="1" ht="88.95" customHeight="1">
      <c r="A37" s="195" t="s">
        <v>568</v>
      </c>
      <c r="B37" s="305" t="s">
        <v>575</v>
      </c>
      <c r="C37" s="305"/>
      <c r="D37" s="305"/>
      <c r="E37" s="305"/>
    </row>
    <row r="38" spans="1:15" s="196" customFormat="1" ht="31.2">
      <c r="A38" s="197" t="s">
        <v>243</v>
      </c>
      <c r="B38" s="197" t="s">
        <v>244</v>
      </c>
      <c r="C38" s="197" t="s">
        <v>245</v>
      </c>
      <c r="D38" s="197" t="s">
        <v>246</v>
      </c>
      <c r="E38" s="197" t="s">
        <v>247</v>
      </c>
    </row>
    <row r="39" spans="1:15" s="196" customFormat="1" ht="33" customHeight="1">
      <c r="A39" s="205"/>
      <c r="B39" s="206" t="s">
        <v>269</v>
      </c>
      <c r="C39" s="194" t="s">
        <v>270</v>
      </c>
      <c r="D39" s="194">
        <v>630</v>
      </c>
      <c r="E39" s="194">
        <v>490</v>
      </c>
    </row>
    <row r="40" spans="1:15" s="196" customFormat="1" ht="21" customHeight="1">
      <c r="A40" s="190"/>
      <c r="B40" s="190"/>
      <c r="C40" s="190"/>
    </row>
    <row r="41" spans="1:15" s="196" customFormat="1">
      <c r="A41" s="306" t="s">
        <v>239</v>
      </c>
      <c r="B41" s="307" t="s">
        <v>221</v>
      </c>
      <c r="C41" s="308"/>
      <c r="D41" s="201" t="s">
        <v>241</v>
      </c>
      <c r="E41" s="201" t="s">
        <v>242</v>
      </c>
    </row>
    <row r="42" spans="1:15" s="196" customFormat="1">
      <c r="A42" s="306"/>
      <c r="B42" s="309"/>
      <c r="C42" s="310"/>
      <c r="D42" s="202">
        <v>113200</v>
      </c>
      <c r="E42" s="202">
        <v>114097.88</v>
      </c>
    </row>
    <row r="43" spans="1:15" s="196" customFormat="1" ht="49.5" customHeight="1">
      <c r="A43" s="195" t="s">
        <v>568</v>
      </c>
      <c r="B43" s="305" t="s">
        <v>576</v>
      </c>
      <c r="C43" s="305"/>
      <c r="D43" s="305"/>
      <c r="E43" s="305"/>
    </row>
    <row r="44" spans="1:15" s="196" customFormat="1" ht="31.2">
      <c r="A44" s="197" t="s">
        <v>243</v>
      </c>
      <c r="B44" s="197" t="s">
        <v>244</v>
      </c>
      <c r="C44" s="197" t="s">
        <v>245</v>
      </c>
      <c r="D44" s="197" t="s">
        <v>246</v>
      </c>
      <c r="E44" s="197" t="s">
        <v>247</v>
      </c>
    </row>
    <row r="45" spans="1:15" s="196" customFormat="1" ht="46.8">
      <c r="A45" s="205"/>
      <c r="B45" s="206" t="s">
        <v>271</v>
      </c>
      <c r="C45" s="194" t="s">
        <v>272</v>
      </c>
      <c r="D45" s="194">
        <v>13</v>
      </c>
      <c r="E45" s="194">
        <v>19</v>
      </c>
    </row>
    <row r="46" spans="1:15" s="196" customFormat="1">
      <c r="A46" s="190"/>
      <c r="B46" s="190"/>
      <c r="C46" s="190"/>
    </row>
    <row r="47" spans="1:15" s="196" customFormat="1">
      <c r="A47" s="306" t="s">
        <v>249</v>
      </c>
      <c r="B47" s="307" t="s">
        <v>224</v>
      </c>
      <c r="C47" s="308"/>
      <c r="D47" s="201" t="s">
        <v>241</v>
      </c>
      <c r="E47" s="201" t="s">
        <v>242</v>
      </c>
      <c r="K47" s="210"/>
      <c r="L47" s="304"/>
      <c r="M47" s="304"/>
      <c r="N47" s="211"/>
      <c r="O47" s="211"/>
    </row>
    <row r="48" spans="1:15" s="196" customFormat="1">
      <c r="A48" s="306"/>
      <c r="B48" s="309"/>
      <c r="C48" s="310"/>
      <c r="D48" s="202">
        <v>83000</v>
      </c>
      <c r="E48" s="202">
        <v>59727.76</v>
      </c>
      <c r="K48" s="210"/>
      <c r="L48" s="304"/>
      <c r="M48" s="304"/>
      <c r="N48" s="211"/>
      <c r="O48" s="211"/>
    </row>
    <row r="49" spans="1:15" s="196" customFormat="1" ht="56.25" customHeight="1">
      <c r="A49" s="195" t="s">
        <v>568</v>
      </c>
      <c r="B49" s="305" t="s">
        <v>577</v>
      </c>
      <c r="C49" s="305"/>
      <c r="D49" s="305"/>
      <c r="E49" s="305"/>
      <c r="K49" s="189"/>
      <c r="L49" s="304"/>
      <c r="M49" s="304"/>
      <c r="N49" s="189"/>
      <c r="O49" s="211"/>
    </row>
    <row r="50" spans="1:15" s="196" customFormat="1" ht="31.2">
      <c r="A50" s="197" t="s">
        <v>243</v>
      </c>
      <c r="B50" s="197" t="s">
        <v>244</v>
      </c>
      <c r="C50" s="197" t="s">
        <v>245</v>
      </c>
      <c r="D50" s="197" t="s">
        <v>246</v>
      </c>
      <c r="E50" s="197" t="s">
        <v>247</v>
      </c>
    </row>
    <row r="51" spans="1:15" s="196" customFormat="1" ht="30.75" customHeight="1">
      <c r="A51" s="194"/>
      <c r="B51" s="207" t="s">
        <v>250</v>
      </c>
      <c r="C51" s="200" t="s">
        <v>248</v>
      </c>
      <c r="D51" s="208">
        <v>1</v>
      </c>
      <c r="E51" s="208">
        <v>1</v>
      </c>
    </row>
    <row r="52" spans="1:15" s="196" customFormat="1" ht="30.75" customHeight="1">
      <c r="A52" s="203"/>
      <c r="B52" s="212"/>
      <c r="C52" s="213"/>
      <c r="D52" s="214"/>
      <c r="E52" s="214"/>
    </row>
    <row r="53" spans="1:15" s="196" customFormat="1">
      <c r="A53" s="306" t="s">
        <v>251</v>
      </c>
      <c r="B53" s="307" t="s">
        <v>223</v>
      </c>
      <c r="C53" s="308"/>
      <c r="D53" s="201" t="s">
        <v>252</v>
      </c>
      <c r="E53" s="201" t="s">
        <v>242</v>
      </c>
    </row>
    <row r="54" spans="1:15" s="196" customFormat="1">
      <c r="A54" s="306"/>
      <c r="B54" s="309"/>
      <c r="C54" s="310"/>
      <c r="D54" s="202">
        <v>29000</v>
      </c>
      <c r="E54" s="202">
        <v>16161.21</v>
      </c>
    </row>
    <row r="55" spans="1:15" s="196" customFormat="1" ht="46.8">
      <c r="A55" s="195" t="s">
        <v>568</v>
      </c>
      <c r="B55" s="305" t="s">
        <v>578</v>
      </c>
      <c r="C55" s="305"/>
      <c r="D55" s="305"/>
      <c r="E55" s="305"/>
    </row>
    <row r="56" spans="1:15" s="196" customFormat="1" ht="31.2">
      <c r="A56" s="197" t="s">
        <v>243</v>
      </c>
      <c r="B56" s="197" t="s">
        <v>244</v>
      </c>
      <c r="C56" s="197" t="s">
        <v>245</v>
      </c>
      <c r="D56" s="197" t="s">
        <v>246</v>
      </c>
      <c r="E56" s="197" t="s">
        <v>247</v>
      </c>
    </row>
    <row r="57" spans="1:15" s="196" customFormat="1" ht="31.2">
      <c r="A57" s="194"/>
      <c r="B57" s="207" t="s">
        <v>273</v>
      </c>
      <c r="C57" s="200" t="s">
        <v>248</v>
      </c>
      <c r="D57" s="208">
        <v>1</v>
      </c>
      <c r="E57" s="208">
        <v>1</v>
      </c>
    </row>
    <row r="58" spans="1:15" s="196" customFormat="1" ht="30.75" customHeight="1">
      <c r="A58" s="190"/>
      <c r="B58" s="190"/>
      <c r="C58" s="190"/>
    </row>
    <row r="60" spans="1:15">
      <c r="A60" s="190"/>
      <c r="B60" s="190"/>
      <c r="C60" s="190"/>
      <c r="D60" s="196"/>
      <c r="E60" s="196"/>
    </row>
    <row r="63" spans="1:15">
      <c r="D63" s="11"/>
      <c r="E63" s="11"/>
    </row>
  </sheetData>
  <mergeCells count="31">
    <mergeCell ref="A11:A12"/>
    <mergeCell ref="B11:C12"/>
    <mergeCell ref="A1:E1"/>
    <mergeCell ref="A3:E3"/>
    <mergeCell ref="A5:A6"/>
    <mergeCell ref="B5:C6"/>
    <mergeCell ref="B7:E7"/>
    <mergeCell ref="A13:A17"/>
    <mergeCell ref="B13:E17"/>
    <mergeCell ref="A21:A22"/>
    <mergeCell ref="B21:C22"/>
    <mergeCell ref="A23:A24"/>
    <mergeCell ref="B23:E24"/>
    <mergeCell ref="A28:A29"/>
    <mergeCell ref="B28:C29"/>
    <mergeCell ref="A30:A31"/>
    <mergeCell ref="B30:E31"/>
    <mergeCell ref="A35:A36"/>
    <mergeCell ref="B35:C36"/>
    <mergeCell ref="B55:E55"/>
    <mergeCell ref="B37:E37"/>
    <mergeCell ref="A41:A42"/>
    <mergeCell ref="B41:C42"/>
    <mergeCell ref="B43:E43"/>
    <mergeCell ref="A47:A48"/>
    <mergeCell ref="B47:C48"/>
    <mergeCell ref="L47:L49"/>
    <mergeCell ref="M47:M49"/>
    <mergeCell ref="B49:E49"/>
    <mergeCell ref="A53:A54"/>
    <mergeCell ref="B53:C54"/>
  </mergeCells>
  <pageMargins left="0.7" right="0.7" top="0.75" bottom="0.75" header="0.3" footer="0.3"/>
  <pageSetup paperSize="9" scale="91" orientation="landscape" r:id="rId1"/>
  <rowBreaks count="3" manualBreakCount="3">
    <brk id="19" max="4" man="1"/>
    <brk id="34" max="4" man="1"/>
    <brk id="51" max="4" man="1"/>
  </rowBreaks>
  <colBreaks count="1" manualBreakCount="1">
    <brk id="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1:M44"/>
  <sheetViews>
    <sheetView view="pageBreakPreview" zoomScaleNormal="100" zoomScaleSheetLayoutView="100" workbookViewId="0">
      <selection activeCell="G12" sqref="G12"/>
    </sheetView>
  </sheetViews>
  <sheetFormatPr defaultColWidth="9.109375" defaultRowHeight="15.6"/>
  <cols>
    <col min="1" max="1" width="3.6640625" style="3" customWidth="1"/>
    <col min="2" max="4" width="9.109375" style="3"/>
    <col min="5" max="5" width="24.5546875" style="3" customWidth="1"/>
    <col min="6" max="6" width="16.44140625" style="3" customWidth="1"/>
    <col min="7" max="7" width="19.109375" style="3" customWidth="1"/>
    <col min="8" max="8" width="16.88671875" style="3" customWidth="1"/>
    <col min="9" max="9" width="12.6640625" style="3" bestFit="1" customWidth="1"/>
    <col min="10" max="10" width="13" style="3" customWidth="1"/>
    <col min="11" max="16384" width="9.109375" style="3"/>
  </cols>
  <sheetData>
    <row r="1" spans="1:10">
      <c r="A1" s="290" t="s">
        <v>277</v>
      </c>
      <c r="B1" s="290"/>
      <c r="C1" s="291"/>
      <c r="D1" s="291"/>
      <c r="E1" s="291"/>
      <c r="F1" s="291"/>
      <c r="G1" s="291"/>
      <c r="H1" s="291"/>
    </row>
    <row r="2" spans="1:10">
      <c r="A2" s="222"/>
      <c r="B2" s="222"/>
      <c r="C2" s="223"/>
      <c r="D2" s="223"/>
      <c r="E2" s="223"/>
      <c r="F2" s="223"/>
      <c r="G2" s="223"/>
      <c r="H2" s="223"/>
    </row>
    <row r="3" spans="1:10" ht="25.5" customHeight="1">
      <c r="A3" s="292" t="s">
        <v>256</v>
      </c>
      <c r="B3" s="292"/>
      <c r="C3" s="268"/>
      <c r="D3" s="268"/>
      <c r="E3" s="268"/>
      <c r="F3" s="268"/>
      <c r="H3" s="224"/>
    </row>
    <row r="4" spans="1:10" ht="18" customHeight="1">
      <c r="A4" s="286" t="s">
        <v>18</v>
      </c>
      <c r="B4" s="287"/>
      <c r="C4" s="287"/>
      <c r="D4" s="287"/>
      <c r="E4" s="287"/>
      <c r="F4" s="287"/>
      <c r="G4" s="287"/>
      <c r="H4" s="287"/>
      <c r="I4" s="287"/>
      <c r="J4" s="287"/>
    </row>
    <row r="5" spans="1:10">
      <c r="A5" s="15"/>
      <c r="B5" s="16"/>
      <c r="C5" s="16"/>
      <c r="D5" s="16"/>
      <c r="E5" s="17"/>
      <c r="F5" s="17"/>
      <c r="G5" s="17"/>
      <c r="H5" s="18"/>
      <c r="I5" s="18"/>
      <c r="J5" s="28"/>
    </row>
    <row r="6" spans="1:10" ht="31.95" customHeight="1">
      <c r="A6" s="270" t="s">
        <v>25</v>
      </c>
      <c r="B6" s="271"/>
      <c r="C6" s="271"/>
      <c r="D6" s="271"/>
      <c r="E6" s="272"/>
      <c r="F6" s="29" t="s">
        <v>279</v>
      </c>
      <c r="G6" s="29" t="s">
        <v>280</v>
      </c>
      <c r="H6" s="29" t="s">
        <v>278</v>
      </c>
      <c r="I6" s="29" t="s">
        <v>118</v>
      </c>
      <c r="J6" s="30" t="s">
        <v>118</v>
      </c>
    </row>
    <row r="7" spans="1:10" ht="13.95" customHeight="1">
      <c r="A7" s="45"/>
      <c r="B7" s="61"/>
      <c r="C7" s="61"/>
      <c r="D7" s="61">
        <v>1</v>
      </c>
      <c r="E7" s="62"/>
      <c r="F7" s="63">
        <v>2</v>
      </c>
      <c r="G7" s="63">
        <v>3</v>
      </c>
      <c r="H7" s="63">
        <v>4</v>
      </c>
      <c r="I7" s="63" t="s">
        <v>46</v>
      </c>
      <c r="J7" s="64" t="s">
        <v>47</v>
      </c>
    </row>
    <row r="8" spans="1:10">
      <c r="A8" s="288" t="s">
        <v>0</v>
      </c>
      <c r="B8" s="276"/>
      <c r="C8" s="276"/>
      <c r="D8" s="276"/>
      <c r="E8" s="289"/>
      <c r="F8" s="47">
        <f t="shared" ref="F8:G8" si="0">F9+F10</f>
        <v>632681.03</v>
      </c>
      <c r="G8" s="47">
        <f t="shared" si="0"/>
        <v>1803500</v>
      </c>
      <c r="H8" s="47">
        <f>H9+H10</f>
        <v>871886.35</v>
      </c>
      <c r="I8" s="72">
        <f>H8/F8</f>
        <v>1.3780820170947752</v>
      </c>
      <c r="J8" s="72">
        <f>H8/G8</f>
        <v>0.48344128084280563</v>
      </c>
    </row>
    <row r="9" spans="1:10" ht="15" customHeight="1">
      <c r="A9" s="10">
        <v>6</v>
      </c>
      <c r="B9" s="32" t="s">
        <v>6</v>
      </c>
      <c r="C9" s="33"/>
      <c r="D9" s="33"/>
      <c r="E9" s="34"/>
      <c r="F9" s="48">
        <v>632681.03</v>
      </c>
      <c r="G9" s="48">
        <v>1803500</v>
      </c>
      <c r="H9" s="48">
        <v>871886.35</v>
      </c>
      <c r="I9" s="192">
        <f t="shared" ref="I9:I14" si="1">H9/F9</f>
        <v>1.3780820170947752</v>
      </c>
      <c r="J9" s="192">
        <f t="shared" ref="J9:J14" si="2">H9/G9</f>
        <v>0.48344128084280563</v>
      </c>
    </row>
    <row r="10" spans="1:10">
      <c r="A10" s="10">
        <v>7</v>
      </c>
      <c r="B10" s="32" t="s">
        <v>7</v>
      </c>
      <c r="C10" s="35"/>
      <c r="D10" s="35"/>
      <c r="E10" s="34"/>
      <c r="F10" s="48">
        <v>0</v>
      </c>
      <c r="G10" s="48">
        <v>0</v>
      </c>
      <c r="H10" s="48">
        <v>0</v>
      </c>
      <c r="I10" s="72">
        <v>0</v>
      </c>
      <c r="J10" s="72">
        <v>0</v>
      </c>
    </row>
    <row r="11" spans="1:10">
      <c r="A11" s="36" t="s">
        <v>1</v>
      </c>
      <c r="B11" s="37"/>
      <c r="C11" s="37"/>
      <c r="D11" s="37"/>
      <c r="E11" s="31"/>
      <c r="F11" s="47">
        <f>F12+F13</f>
        <v>511634.43</v>
      </c>
      <c r="G11" s="47">
        <f t="shared" ref="G11:H11" si="3">G12+G13</f>
        <v>1844500</v>
      </c>
      <c r="H11" s="47">
        <f t="shared" si="3"/>
        <v>822253.81</v>
      </c>
      <c r="I11" s="72">
        <f t="shared" si="1"/>
        <v>1.6071119568712373</v>
      </c>
      <c r="J11" s="72">
        <f t="shared" si="2"/>
        <v>0.44578683111954465</v>
      </c>
    </row>
    <row r="12" spans="1:10" ht="15" customHeight="1">
      <c r="A12" s="10">
        <v>3</v>
      </c>
      <c r="B12" s="32" t="s">
        <v>9</v>
      </c>
      <c r="C12" s="33"/>
      <c r="D12" s="33"/>
      <c r="E12" s="38"/>
      <c r="F12" s="48">
        <v>502401.22</v>
      </c>
      <c r="G12" s="48">
        <v>1761500</v>
      </c>
      <c r="H12" s="48">
        <v>762526.05</v>
      </c>
      <c r="I12" s="192">
        <f t="shared" si="1"/>
        <v>1.5177631336165944</v>
      </c>
      <c r="J12" s="192">
        <f t="shared" si="2"/>
        <v>0.43288450184501848</v>
      </c>
    </row>
    <row r="13" spans="1:10">
      <c r="A13" s="10">
        <v>4</v>
      </c>
      <c r="B13" s="32" t="s">
        <v>11</v>
      </c>
      <c r="C13" s="35"/>
      <c r="D13" s="35"/>
      <c r="E13" s="34"/>
      <c r="F13" s="48">
        <v>9233.2099999999991</v>
      </c>
      <c r="G13" s="48">
        <v>83000</v>
      </c>
      <c r="H13" s="48">
        <v>59727.76</v>
      </c>
      <c r="I13" s="192">
        <f t="shared" si="1"/>
        <v>6.4687968756261371</v>
      </c>
      <c r="J13" s="192">
        <f t="shared" si="2"/>
        <v>0.71961156626506029</v>
      </c>
    </row>
    <row r="14" spans="1:10">
      <c r="A14" s="275" t="s">
        <v>2</v>
      </c>
      <c r="B14" s="276"/>
      <c r="C14" s="276"/>
      <c r="D14" s="276"/>
      <c r="E14" s="277"/>
      <c r="F14" s="47">
        <f>F8-F11</f>
        <v>121046.60000000003</v>
      </c>
      <c r="G14" s="47">
        <f t="shared" ref="G14:H14" si="4">G8-G11</f>
        <v>-41000</v>
      </c>
      <c r="H14" s="47">
        <f t="shared" si="4"/>
        <v>49632.539999999921</v>
      </c>
      <c r="I14" s="72">
        <f t="shared" si="1"/>
        <v>0.41002836923961439</v>
      </c>
      <c r="J14" s="72">
        <f t="shared" si="2"/>
        <v>-1.2105497560975591</v>
      </c>
    </row>
    <row r="15" spans="1:10" ht="18" customHeight="1">
      <c r="A15" s="1"/>
      <c r="B15" s="19"/>
      <c r="C15" s="19"/>
      <c r="D15" s="19"/>
      <c r="E15" s="19"/>
      <c r="F15" s="19"/>
      <c r="G15" s="19"/>
      <c r="H15" s="19"/>
      <c r="I15" s="20"/>
      <c r="J15" s="20"/>
    </row>
    <row r="16" spans="1:10">
      <c r="A16" s="269" t="s">
        <v>19</v>
      </c>
      <c r="B16" s="269"/>
      <c r="C16" s="269"/>
      <c r="D16" s="269"/>
      <c r="E16" s="269"/>
      <c r="F16" s="269"/>
      <c r="G16" s="269"/>
      <c r="H16" s="269"/>
      <c r="I16" s="269"/>
      <c r="J16" s="269"/>
    </row>
    <row r="17" spans="1:13">
      <c r="A17" s="1"/>
      <c r="B17" s="19"/>
      <c r="C17" s="19"/>
      <c r="D17" s="19"/>
      <c r="E17" s="19"/>
      <c r="F17" s="19"/>
      <c r="G17" s="19"/>
      <c r="H17" s="19"/>
      <c r="I17" s="20"/>
      <c r="J17" s="28"/>
    </row>
    <row r="18" spans="1:13" ht="39" customHeight="1">
      <c r="A18" s="270" t="s">
        <v>25</v>
      </c>
      <c r="B18" s="271"/>
      <c r="C18" s="271"/>
      <c r="D18" s="271"/>
      <c r="E18" s="272"/>
      <c r="F18" s="30" t="str">
        <f>F6</f>
        <v>Izvršenje I-VI. 2024</v>
      </c>
      <c r="G18" s="60" t="str">
        <f t="shared" ref="G18:H18" si="5">G6</f>
        <v>Plan 2025.</v>
      </c>
      <c r="H18" s="29" t="str">
        <f t="shared" si="5"/>
        <v>Izvršenje I-VI. 2025</v>
      </c>
      <c r="I18" s="29" t="s">
        <v>118</v>
      </c>
      <c r="J18" s="30" t="s">
        <v>118</v>
      </c>
    </row>
    <row r="19" spans="1:13" ht="15" customHeight="1">
      <c r="A19" s="45"/>
      <c r="B19" s="66"/>
      <c r="C19" s="61"/>
      <c r="D19" s="61">
        <v>1</v>
      </c>
      <c r="E19" s="62"/>
      <c r="F19" s="64">
        <v>2</v>
      </c>
      <c r="G19" s="65">
        <v>3</v>
      </c>
      <c r="H19" s="63">
        <v>4</v>
      </c>
      <c r="I19" s="63" t="s">
        <v>46</v>
      </c>
      <c r="J19" s="64" t="s">
        <v>47</v>
      </c>
    </row>
    <row r="20" spans="1:13" ht="15" customHeight="1">
      <c r="A20" s="10">
        <v>8</v>
      </c>
      <c r="B20" s="39" t="s">
        <v>14</v>
      </c>
      <c r="C20" s="35"/>
      <c r="D20" s="35"/>
      <c r="E20" s="34"/>
      <c r="F20" s="50">
        <v>0</v>
      </c>
      <c r="G20" s="52">
        <v>0</v>
      </c>
      <c r="H20" s="50">
        <v>0</v>
      </c>
      <c r="I20" s="73">
        <v>0</v>
      </c>
      <c r="J20" s="73">
        <v>0</v>
      </c>
      <c r="M20" s="21"/>
    </row>
    <row r="21" spans="1:13" ht="15" customHeight="1">
      <c r="A21" s="10">
        <v>5</v>
      </c>
      <c r="B21" s="32" t="s">
        <v>15</v>
      </c>
      <c r="C21" s="35"/>
      <c r="D21" s="35"/>
      <c r="E21" s="34"/>
      <c r="F21" s="50">
        <v>0</v>
      </c>
      <c r="G21" s="51">
        <v>0</v>
      </c>
      <c r="H21" s="50">
        <v>0</v>
      </c>
      <c r="I21" s="73">
        <v>0</v>
      </c>
      <c r="J21" s="73">
        <v>0</v>
      </c>
      <c r="M21" s="21"/>
    </row>
    <row r="22" spans="1:13">
      <c r="A22" s="275" t="s">
        <v>3</v>
      </c>
      <c r="B22" s="276"/>
      <c r="C22" s="276"/>
      <c r="D22" s="276"/>
      <c r="E22" s="277"/>
      <c r="F22" s="49">
        <v>0</v>
      </c>
      <c r="G22" s="49">
        <f t="shared" ref="G22:J22" si="6">G20-G21</f>
        <v>0</v>
      </c>
      <c r="H22" s="49">
        <f t="shared" si="6"/>
        <v>0</v>
      </c>
      <c r="I22" s="72">
        <f t="shared" si="6"/>
        <v>0</v>
      </c>
      <c r="J22" s="72">
        <f t="shared" si="6"/>
        <v>0</v>
      </c>
    </row>
    <row r="23" spans="1:13">
      <c r="A23" s="22"/>
      <c r="B23" s="19"/>
      <c r="C23" s="19"/>
      <c r="D23" s="19"/>
      <c r="E23" s="19"/>
      <c r="F23" s="19"/>
      <c r="G23" s="19"/>
      <c r="H23" s="19"/>
      <c r="I23" s="20"/>
      <c r="J23" s="20"/>
    </row>
    <row r="24" spans="1:13">
      <c r="A24" s="269" t="s">
        <v>23</v>
      </c>
      <c r="B24" s="274"/>
      <c r="C24" s="274"/>
      <c r="D24" s="274"/>
      <c r="E24" s="274"/>
      <c r="F24" s="274"/>
      <c r="G24" s="274"/>
      <c r="H24" s="274"/>
      <c r="I24" s="274"/>
      <c r="J24" s="274"/>
    </row>
    <row r="25" spans="1:13">
      <c r="A25" s="22"/>
      <c r="B25" s="19"/>
      <c r="C25" s="19"/>
      <c r="D25" s="19"/>
      <c r="E25" s="19"/>
      <c r="F25" s="19"/>
      <c r="G25" s="19"/>
      <c r="H25" s="19"/>
      <c r="I25" s="20"/>
      <c r="J25" s="20"/>
    </row>
    <row r="26" spans="1:13" ht="31.2">
      <c r="A26" s="270" t="s">
        <v>25</v>
      </c>
      <c r="B26" s="271"/>
      <c r="C26" s="271"/>
      <c r="D26" s="271"/>
      <c r="E26" s="272"/>
      <c r="F26" s="29" t="str">
        <f>F6</f>
        <v>Izvršenje I-VI. 2024</v>
      </c>
      <c r="G26" s="29" t="str">
        <f t="shared" ref="G26:H26" si="7">G6</f>
        <v>Plan 2025.</v>
      </c>
      <c r="H26" s="29" t="str">
        <f t="shared" si="7"/>
        <v>Izvršenje I-VI. 2025</v>
      </c>
      <c r="I26" s="29" t="s">
        <v>118</v>
      </c>
      <c r="J26" s="30" t="s">
        <v>118</v>
      </c>
    </row>
    <row r="27" spans="1:13">
      <c r="A27" s="45"/>
      <c r="B27" s="46"/>
      <c r="C27" s="61"/>
      <c r="D27" s="61">
        <v>1</v>
      </c>
      <c r="E27" s="62"/>
      <c r="F27" s="63">
        <v>2</v>
      </c>
      <c r="G27" s="63">
        <v>3</v>
      </c>
      <c r="H27" s="63">
        <v>4</v>
      </c>
      <c r="I27" s="63" t="s">
        <v>46</v>
      </c>
      <c r="J27" s="64" t="s">
        <v>47</v>
      </c>
    </row>
    <row r="28" spans="1:13" ht="29.25" customHeight="1">
      <c r="A28" s="278" t="s">
        <v>20</v>
      </c>
      <c r="B28" s="279"/>
      <c r="C28" s="279"/>
      <c r="D28" s="279"/>
      <c r="E28" s="280"/>
      <c r="F28" s="54">
        <f>F29</f>
        <v>69967.31</v>
      </c>
      <c r="G28" s="54">
        <f>G29-G30</f>
        <v>41000</v>
      </c>
      <c r="H28" s="55">
        <f>H29-H30</f>
        <v>86395.94</v>
      </c>
      <c r="I28" s="74">
        <f>H28/F28</f>
        <v>1.2348043679255356</v>
      </c>
      <c r="J28" s="74">
        <f>H28/G28</f>
        <v>2.1072180487804877</v>
      </c>
    </row>
    <row r="29" spans="1:13">
      <c r="A29" s="40">
        <v>9</v>
      </c>
      <c r="B29" s="41" t="s">
        <v>26</v>
      </c>
      <c r="C29" s="23"/>
      <c r="D29" s="23"/>
      <c r="E29" s="23"/>
      <c r="F29" s="53">
        <v>69967.31</v>
      </c>
      <c r="G29" s="56">
        <v>41000</v>
      </c>
      <c r="H29" s="57">
        <v>86395.94</v>
      </c>
      <c r="I29" s="191">
        <f t="shared" ref="I29:I31" si="8">H29/F29</f>
        <v>1.2348043679255356</v>
      </c>
      <c r="J29" s="191">
        <f>H29/G29</f>
        <v>2.1072180487804877</v>
      </c>
    </row>
    <row r="30" spans="1:13">
      <c r="A30" s="40">
        <v>9</v>
      </c>
      <c r="B30" s="41" t="s">
        <v>27</v>
      </c>
      <c r="C30" s="23"/>
      <c r="D30" s="23"/>
      <c r="E30" s="23"/>
      <c r="F30" s="53">
        <v>0</v>
      </c>
      <c r="G30" s="56">
        <v>0</v>
      </c>
      <c r="H30" s="56">
        <v>0</v>
      </c>
      <c r="I30" s="191">
        <v>0</v>
      </c>
      <c r="J30" s="191" t="e">
        <f t="shared" ref="J30:J31" si="9">H30/G30</f>
        <v>#DIV/0!</v>
      </c>
    </row>
    <row r="31" spans="1:13" ht="29.25" customHeight="1">
      <c r="A31" s="281" t="s">
        <v>45</v>
      </c>
      <c r="B31" s="282"/>
      <c r="C31" s="282"/>
      <c r="D31" s="282"/>
      <c r="E31" s="282"/>
      <c r="F31" s="58">
        <f>F29-F30</f>
        <v>69967.31</v>
      </c>
      <c r="G31" s="58">
        <f t="shared" ref="G31" si="10">G29-G30</f>
        <v>41000</v>
      </c>
      <c r="H31" s="58">
        <f>H29-H30</f>
        <v>86395.94</v>
      </c>
      <c r="I31" s="75">
        <f t="shared" si="8"/>
        <v>1.2348043679255356</v>
      </c>
      <c r="J31" s="75">
        <f t="shared" si="9"/>
        <v>2.1072180487804877</v>
      </c>
    </row>
    <row r="33" spans="1:10">
      <c r="A33" s="269" t="s">
        <v>28</v>
      </c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>
      <c r="A34" s="22"/>
      <c r="B34" s="19"/>
      <c r="C34" s="19"/>
      <c r="D34" s="19"/>
      <c r="E34" s="19"/>
      <c r="F34" s="19"/>
      <c r="G34" s="19"/>
      <c r="H34" s="19"/>
      <c r="I34" s="20"/>
      <c r="J34" s="20"/>
    </row>
    <row r="35" spans="1:10" ht="31.2">
      <c r="A35" s="270" t="s">
        <v>24</v>
      </c>
      <c r="B35" s="271"/>
      <c r="C35" s="271"/>
      <c r="D35" s="271"/>
      <c r="E35" s="272"/>
      <c r="F35" s="29" t="str">
        <f>F6</f>
        <v>Izvršenje I-VI. 2024</v>
      </c>
      <c r="G35" s="29" t="str">
        <f t="shared" ref="G35:H35" si="11">G6</f>
        <v>Plan 2025.</v>
      </c>
      <c r="H35" s="29" t="str">
        <f t="shared" si="11"/>
        <v>Izvršenje I-VI. 2025</v>
      </c>
      <c r="I35" s="29" t="s">
        <v>118</v>
      </c>
      <c r="J35" s="30" t="s">
        <v>118</v>
      </c>
    </row>
    <row r="36" spans="1:10">
      <c r="A36" s="45"/>
      <c r="B36" s="61"/>
      <c r="C36" s="61"/>
      <c r="D36" s="61">
        <v>1</v>
      </c>
      <c r="E36" s="61"/>
      <c r="F36" s="63">
        <v>2</v>
      </c>
      <c r="G36" s="63">
        <v>3</v>
      </c>
      <c r="H36" s="63">
        <v>4</v>
      </c>
      <c r="I36" s="63" t="s">
        <v>46</v>
      </c>
      <c r="J36" s="64" t="s">
        <v>47</v>
      </c>
    </row>
    <row r="37" spans="1:10">
      <c r="A37" s="41" t="s">
        <v>29</v>
      </c>
      <c r="B37" s="42"/>
      <c r="C37" s="23"/>
      <c r="D37" s="23"/>
      <c r="E37" s="23"/>
      <c r="F37" s="53">
        <f>F8+F28</f>
        <v>702648.34000000008</v>
      </c>
      <c r="G37" s="53">
        <f>G8+G29</f>
        <v>1844500</v>
      </c>
      <c r="H37" s="53">
        <f>H8+H29</f>
        <v>958282.29</v>
      </c>
      <c r="I37" s="76">
        <f>H37/F37</f>
        <v>1.3638149205618275</v>
      </c>
      <c r="J37" s="76">
        <f>H37/G37</f>
        <v>0.51953499051233398</v>
      </c>
    </row>
    <row r="38" spans="1:10">
      <c r="A38" s="41" t="s">
        <v>30</v>
      </c>
      <c r="B38" s="42"/>
      <c r="C38" s="23"/>
      <c r="D38" s="23"/>
      <c r="E38" s="23"/>
      <c r="F38" s="53">
        <f>F11</f>
        <v>511634.43</v>
      </c>
      <c r="G38" s="53">
        <f>G11+G30</f>
        <v>1844500</v>
      </c>
      <c r="H38" s="53">
        <f>H11+H30</f>
        <v>822253.81</v>
      </c>
      <c r="I38" s="76">
        <f t="shared" ref="I38:I39" si="12">H38/F38</f>
        <v>1.6071119568712373</v>
      </c>
      <c r="J38" s="76">
        <f t="shared" ref="J38" si="13">H38/G38</f>
        <v>0.44578683111954465</v>
      </c>
    </row>
    <row r="39" spans="1:10">
      <c r="A39" s="283" t="s">
        <v>31</v>
      </c>
      <c r="B39" s="284"/>
      <c r="C39" s="284"/>
      <c r="D39" s="284"/>
      <c r="E39" s="284"/>
      <c r="F39" s="59">
        <f>F37-F38</f>
        <v>191013.91000000009</v>
      </c>
      <c r="G39" s="59">
        <f t="shared" ref="G39:H39" si="14">G37-G38</f>
        <v>0</v>
      </c>
      <c r="H39" s="59">
        <f t="shared" si="14"/>
        <v>136028.47999999998</v>
      </c>
      <c r="I39" s="77">
        <f t="shared" si="12"/>
        <v>0.71213913164753251</v>
      </c>
      <c r="J39" s="77">
        <v>0</v>
      </c>
    </row>
    <row r="40" spans="1:10">
      <c r="A40" s="24"/>
      <c r="B40" s="25"/>
      <c r="C40" s="25"/>
      <c r="D40" s="25"/>
      <c r="E40" s="25"/>
      <c r="F40" s="25"/>
      <c r="G40" s="25"/>
      <c r="H40" s="26"/>
      <c r="I40" s="26"/>
      <c r="J40" s="26"/>
    </row>
    <row r="42" spans="1:10" ht="30.75" customHeight="1">
      <c r="A42" s="285"/>
      <c r="B42" s="285"/>
      <c r="C42" s="285"/>
      <c r="D42" s="285"/>
      <c r="E42" s="285"/>
      <c r="F42" s="285"/>
      <c r="G42" s="285"/>
      <c r="H42" s="285"/>
      <c r="I42" s="285"/>
      <c r="J42" s="285"/>
    </row>
    <row r="43" spans="1:10">
      <c r="A43" s="27"/>
    </row>
    <row r="44" spans="1:10" ht="46.5" customHeight="1">
      <c r="A44" s="273"/>
      <c r="B44" s="274"/>
      <c r="C44" s="274"/>
      <c r="D44" s="274"/>
      <c r="E44" s="274"/>
      <c r="F44" s="274"/>
      <c r="G44" s="274"/>
      <c r="H44" s="274"/>
      <c r="I44" s="274"/>
      <c r="J44" s="274"/>
    </row>
  </sheetData>
  <mergeCells count="18">
    <mergeCell ref="A4:J4"/>
    <mergeCell ref="A8:E8"/>
    <mergeCell ref="A14:E14"/>
    <mergeCell ref="A6:E6"/>
    <mergeCell ref="A1:H1"/>
    <mergeCell ref="A3:F3"/>
    <mergeCell ref="A16:J16"/>
    <mergeCell ref="A18:E18"/>
    <mergeCell ref="A44:J44"/>
    <mergeCell ref="A22:E22"/>
    <mergeCell ref="A24:J24"/>
    <mergeCell ref="A28:E28"/>
    <mergeCell ref="A31:E31"/>
    <mergeCell ref="A39:E39"/>
    <mergeCell ref="A35:E35"/>
    <mergeCell ref="A33:J33"/>
    <mergeCell ref="A26:E26"/>
    <mergeCell ref="A42:J42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CC84-BEE0-4C3E-A2DC-46BB4E6221FA}">
  <sheetPr>
    <pageSetUpPr fitToPage="1"/>
  </sheetPr>
  <dimension ref="A1:K105"/>
  <sheetViews>
    <sheetView view="pageBreakPreview" topLeftCell="A97" zoomScaleNormal="100" zoomScaleSheetLayoutView="100" workbookViewId="0">
      <selection activeCell="A5" sqref="A5:H5"/>
    </sheetView>
  </sheetViews>
  <sheetFormatPr defaultColWidth="9.109375" defaultRowHeight="15.6"/>
  <cols>
    <col min="1" max="1" width="7.44140625" style="3" bestFit="1" customWidth="1"/>
    <col min="2" max="2" width="16.6640625" style="3" customWidth="1"/>
    <col min="3" max="3" width="51.6640625" style="3" customWidth="1"/>
    <col min="4" max="4" width="17.5546875" style="3" customWidth="1"/>
    <col min="5" max="5" width="15" style="3" customWidth="1"/>
    <col min="6" max="6" width="16.109375" style="3" customWidth="1"/>
    <col min="7" max="7" width="14.109375" style="3" customWidth="1"/>
    <col min="8" max="8" width="14.33203125" style="3" customWidth="1"/>
    <col min="9" max="9" width="11" style="3" bestFit="1" customWidth="1"/>
    <col min="10" max="10" width="12" style="3" bestFit="1" customWidth="1"/>
    <col min="11" max="11" width="14" style="3" customWidth="1"/>
    <col min="12" max="16384" width="9.109375" style="3"/>
  </cols>
  <sheetData>
    <row r="1" spans="1:8" ht="22.2" customHeight="1">
      <c r="A1" s="269" t="s">
        <v>569</v>
      </c>
      <c r="B1" s="269"/>
      <c r="C1" s="269"/>
      <c r="D1" s="269"/>
      <c r="E1" s="269"/>
      <c r="F1" s="269"/>
      <c r="G1" s="269"/>
      <c r="H1" s="269"/>
    </row>
    <row r="2" spans="1:8" ht="18" customHeight="1">
      <c r="A2" s="1"/>
      <c r="B2" s="1"/>
      <c r="C2" s="1"/>
      <c r="D2" s="1"/>
      <c r="E2" s="1"/>
      <c r="F2" s="1"/>
      <c r="G2" s="1"/>
      <c r="H2" s="1"/>
    </row>
    <row r="3" spans="1:8" ht="15.75" customHeight="1">
      <c r="A3" s="269" t="s">
        <v>16</v>
      </c>
      <c r="B3" s="269"/>
      <c r="C3" s="269"/>
      <c r="D3" s="269"/>
      <c r="E3" s="269"/>
      <c r="F3" s="269"/>
      <c r="G3" s="269"/>
      <c r="H3" s="269"/>
    </row>
    <row r="4" spans="1:8">
      <c r="A4" s="1"/>
      <c r="B4" s="1"/>
      <c r="C4" s="1"/>
      <c r="D4" s="1"/>
      <c r="E4" s="1"/>
      <c r="F4" s="1"/>
      <c r="G4" s="2"/>
      <c r="H4" s="2"/>
    </row>
    <row r="5" spans="1:8" ht="18" customHeight="1">
      <c r="A5" s="269" t="s">
        <v>257</v>
      </c>
      <c r="B5" s="269"/>
      <c r="C5" s="269"/>
      <c r="D5" s="269"/>
      <c r="E5" s="269"/>
      <c r="F5" s="269"/>
      <c r="G5" s="269"/>
      <c r="H5" s="269"/>
    </row>
    <row r="6" spans="1:8">
      <c r="A6" s="1"/>
      <c r="B6" s="1"/>
      <c r="C6" s="1"/>
      <c r="D6" s="1"/>
      <c r="E6" s="1"/>
      <c r="F6" s="1"/>
      <c r="G6" s="2"/>
      <c r="H6" s="2"/>
    </row>
    <row r="7" spans="1:8" ht="15.75" customHeight="1">
      <c r="A7" s="269" t="s">
        <v>139</v>
      </c>
      <c r="B7" s="269"/>
      <c r="C7" s="269"/>
      <c r="D7" s="269"/>
      <c r="E7" s="269"/>
      <c r="F7" s="269"/>
      <c r="G7" s="269"/>
      <c r="H7" s="269"/>
    </row>
    <row r="8" spans="1:8">
      <c r="A8" s="1"/>
      <c r="B8" s="1"/>
      <c r="C8" s="1"/>
      <c r="D8" s="1"/>
      <c r="E8" s="1"/>
      <c r="F8" s="1"/>
      <c r="G8" s="2"/>
      <c r="H8" s="2"/>
    </row>
    <row r="9" spans="1:8" ht="31.2">
      <c r="A9" s="4" t="s">
        <v>5</v>
      </c>
      <c r="B9" s="87" t="s">
        <v>117</v>
      </c>
      <c r="C9" s="5" t="s">
        <v>4</v>
      </c>
      <c r="D9" s="5" t="s">
        <v>279</v>
      </c>
      <c r="E9" s="4" t="s">
        <v>281</v>
      </c>
      <c r="F9" s="4" t="s">
        <v>278</v>
      </c>
      <c r="G9" s="4" t="s">
        <v>118</v>
      </c>
      <c r="H9" s="4" t="s">
        <v>118</v>
      </c>
    </row>
    <row r="10" spans="1:8">
      <c r="A10" s="70">
        <v>1</v>
      </c>
      <c r="B10" s="71">
        <v>2</v>
      </c>
      <c r="C10" s="71">
        <v>3</v>
      </c>
      <c r="D10" s="71">
        <v>4</v>
      </c>
      <c r="E10" s="70">
        <v>5</v>
      </c>
      <c r="F10" s="70">
        <v>6</v>
      </c>
      <c r="G10" s="70" t="s">
        <v>48</v>
      </c>
      <c r="H10" s="70" t="s">
        <v>49</v>
      </c>
    </row>
    <row r="11" spans="1:8">
      <c r="A11" s="145"/>
      <c r="B11" s="146"/>
      <c r="C11" s="146" t="s">
        <v>0</v>
      </c>
      <c r="D11" s="147">
        <f t="shared" ref="D11:F11" si="0">D12</f>
        <v>632681.03</v>
      </c>
      <c r="E11" s="147">
        <f t="shared" si="0"/>
        <v>1803500</v>
      </c>
      <c r="F11" s="147">
        <f t="shared" si="0"/>
        <v>871886.35</v>
      </c>
      <c r="G11" s="148">
        <f>F11/D11</f>
        <v>1.3780820170947752</v>
      </c>
      <c r="H11" s="148">
        <f>F11/E11</f>
        <v>0.48344128084280563</v>
      </c>
    </row>
    <row r="12" spans="1:8" ht="15.75" customHeight="1">
      <c r="A12" s="149">
        <v>6</v>
      </c>
      <c r="B12" s="150"/>
      <c r="C12" s="150" t="s">
        <v>6</v>
      </c>
      <c r="D12" s="151">
        <f t="shared" ref="D12" si="1">D13+D23+D29+D33</f>
        <v>632681.03</v>
      </c>
      <c r="E12" s="151">
        <f>E13+E23+E29+E33+E21</f>
        <v>1803500</v>
      </c>
      <c r="F12" s="151">
        <f>F13+F23+F29+F33</f>
        <v>871886.35</v>
      </c>
      <c r="G12" s="152">
        <f t="shared" ref="G12:G32" si="2">F12/D12</f>
        <v>1.3780820170947752</v>
      </c>
      <c r="H12" s="152">
        <f t="shared" ref="H12:H17" si="3">F12/E12</f>
        <v>0.48344128084280563</v>
      </c>
    </row>
    <row r="13" spans="1:8" ht="31.2">
      <c r="A13" s="6"/>
      <c r="B13" s="6">
        <v>63</v>
      </c>
      <c r="C13" s="6" t="s">
        <v>21</v>
      </c>
      <c r="D13" s="131">
        <f t="shared" ref="D13:E13" si="4">D14+D16+D19</f>
        <v>122614.69</v>
      </c>
      <c r="E13" s="131">
        <f t="shared" si="4"/>
        <v>163700</v>
      </c>
      <c r="F13" s="131">
        <f>F14+F16+F19</f>
        <v>171687.12</v>
      </c>
      <c r="G13" s="78">
        <f t="shared" si="2"/>
        <v>1.4002165645894467</v>
      </c>
      <c r="H13" s="78">
        <f t="shared" si="3"/>
        <v>1.0487912034208919</v>
      </c>
    </row>
    <row r="14" spans="1:8" s="68" customFormat="1" ht="21.6" customHeight="1">
      <c r="A14" s="6"/>
      <c r="B14" s="6">
        <v>634</v>
      </c>
      <c r="C14" s="6" t="s">
        <v>50</v>
      </c>
      <c r="D14" s="131">
        <f t="shared" ref="D14:E14" si="5">D15</f>
        <v>28011.74</v>
      </c>
      <c r="E14" s="131">
        <f t="shared" si="5"/>
        <v>48000</v>
      </c>
      <c r="F14" s="131">
        <f>F15</f>
        <v>52117.120000000003</v>
      </c>
      <c r="G14" s="78">
        <f t="shared" si="2"/>
        <v>1.8605456140889498</v>
      </c>
      <c r="H14" s="78">
        <f t="shared" si="3"/>
        <v>1.0857733333333335</v>
      </c>
    </row>
    <row r="15" spans="1:8" s="68" customFormat="1" ht="16.2" customHeight="1">
      <c r="A15" s="6"/>
      <c r="B15" s="133">
        <v>6341</v>
      </c>
      <c r="C15" s="133" t="s">
        <v>51</v>
      </c>
      <c r="D15" s="134">
        <v>28011.74</v>
      </c>
      <c r="E15" s="135">
        <v>48000</v>
      </c>
      <c r="F15" s="135">
        <v>52117.120000000003</v>
      </c>
      <c r="G15" s="79">
        <f t="shared" si="2"/>
        <v>1.8605456140889498</v>
      </c>
      <c r="H15" s="79">
        <f t="shared" si="3"/>
        <v>1.0857733333333335</v>
      </c>
    </row>
    <row r="16" spans="1:8" s="68" customFormat="1" ht="31.2" customHeight="1">
      <c r="A16" s="6"/>
      <c r="B16" s="6">
        <v>636</v>
      </c>
      <c r="C16" s="6" t="s">
        <v>52</v>
      </c>
      <c r="D16" s="131">
        <f t="shared" ref="D16:E16" si="6">D17+D18</f>
        <v>76679.95</v>
      </c>
      <c r="E16" s="131">
        <f t="shared" si="6"/>
        <v>90700</v>
      </c>
      <c r="F16" s="131">
        <f>F17+F18</f>
        <v>93306</v>
      </c>
      <c r="G16" s="78">
        <f t="shared" si="2"/>
        <v>1.2168239546322084</v>
      </c>
      <c r="H16" s="78">
        <f t="shared" si="3"/>
        <v>1.0287320837927232</v>
      </c>
    </row>
    <row r="17" spans="1:8" s="68" customFormat="1" ht="28.95" customHeight="1">
      <c r="A17" s="6"/>
      <c r="B17" s="133">
        <v>6361</v>
      </c>
      <c r="C17" s="133" t="s">
        <v>53</v>
      </c>
      <c r="D17" s="134">
        <v>76679.95</v>
      </c>
      <c r="E17" s="135">
        <v>86700</v>
      </c>
      <c r="F17" s="135">
        <v>87306</v>
      </c>
      <c r="G17" s="79">
        <f t="shared" si="2"/>
        <v>1.1385766422643728</v>
      </c>
      <c r="H17" s="79">
        <f t="shared" si="3"/>
        <v>1.0069896193771626</v>
      </c>
    </row>
    <row r="18" spans="1:8" s="68" customFormat="1" ht="31.2" customHeight="1">
      <c r="A18" s="6"/>
      <c r="B18" s="133">
        <v>6362</v>
      </c>
      <c r="C18" s="133" t="s">
        <v>54</v>
      </c>
      <c r="D18" s="134">
        <v>0</v>
      </c>
      <c r="E18" s="135">
        <v>4000</v>
      </c>
      <c r="F18" s="135">
        <v>6000</v>
      </c>
      <c r="G18" s="79">
        <v>0</v>
      </c>
      <c r="H18" s="79">
        <f>F18/E18</f>
        <v>1.5</v>
      </c>
    </row>
    <row r="19" spans="1:8" s="68" customFormat="1" ht="19.95" customHeight="1">
      <c r="A19" s="6"/>
      <c r="B19" s="6">
        <v>638</v>
      </c>
      <c r="C19" s="133" t="s">
        <v>55</v>
      </c>
      <c r="D19" s="131">
        <f t="shared" ref="D19:E19" si="7">D20</f>
        <v>17923</v>
      </c>
      <c r="E19" s="131">
        <f t="shared" si="7"/>
        <v>25000</v>
      </c>
      <c r="F19" s="131">
        <f>F20</f>
        <v>26264</v>
      </c>
      <c r="G19" s="78">
        <f t="shared" si="2"/>
        <v>1.4653796797411147</v>
      </c>
      <c r="H19" s="78">
        <f t="shared" ref="H19:H20" si="8">F19/E19</f>
        <v>1.0505599999999999</v>
      </c>
    </row>
    <row r="20" spans="1:8" s="68" customFormat="1" ht="16.2" customHeight="1">
      <c r="A20" s="6"/>
      <c r="B20" s="133">
        <v>6381</v>
      </c>
      <c r="C20" s="133" t="s">
        <v>56</v>
      </c>
      <c r="D20" s="134">
        <v>17923</v>
      </c>
      <c r="E20" s="135">
        <v>25000</v>
      </c>
      <c r="F20" s="135">
        <v>26264</v>
      </c>
      <c r="G20" s="79">
        <f t="shared" si="2"/>
        <v>1.4653796797411147</v>
      </c>
      <c r="H20" s="79">
        <f t="shared" si="8"/>
        <v>1.0505599999999999</v>
      </c>
    </row>
    <row r="21" spans="1:8">
      <c r="A21" s="6"/>
      <c r="B21" s="6">
        <v>64</v>
      </c>
      <c r="C21" s="133" t="s">
        <v>34</v>
      </c>
      <c r="D21" s="132">
        <v>0</v>
      </c>
      <c r="E21" s="131">
        <v>50</v>
      </c>
      <c r="F21" s="131">
        <v>0</v>
      </c>
      <c r="G21" s="78">
        <v>0</v>
      </c>
      <c r="H21" s="136">
        <v>0</v>
      </c>
    </row>
    <row r="22" spans="1:8">
      <c r="A22" s="6"/>
      <c r="B22" s="6">
        <v>641</v>
      </c>
      <c r="C22" s="6" t="s">
        <v>34</v>
      </c>
      <c r="D22" s="132">
        <v>0</v>
      </c>
      <c r="E22" s="135">
        <v>50</v>
      </c>
      <c r="F22" s="131">
        <v>0</v>
      </c>
      <c r="G22" s="78">
        <v>0</v>
      </c>
      <c r="H22" s="136">
        <v>0</v>
      </c>
    </row>
    <row r="23" spans="1:8" customFormat="1" ht="46.8">
      <c r="A23" s="6"/>
      <c r="B23" s="6">
        <v>66</v>
      </c>
      <c r="C23" s="6" t="s">
        <v>57</v>
      </c>
      <c r="D23" s="131">
        <f t="shared" ref="D23:E23" si="9">D24+D26</f>
        <v>99448.98</v>
      </c>
      <c r="E23" s="131">
        <f t="shared" si="9"/>
        <v>185000</v>
      </c>
      <c r="F23" s="131">
        <f>F24+F26</f>
        <v>135366.29</v>
      </c>
      <c r="G23" s="78">
        <f t="shared" si="2"/>
        <v>1.3611631813619407</v>
      </c>
      <c r="H23" s="136">
        <f>F23/E23</f>
        <v>0.73170967567567569</v>
      </c>
    </row>
    <row r="24" spans="1:8" customFormat="1" ht="31.2">
      <c r="A24" s="6"/>
      <c r="B24" s="6">
        <v>661</v>
      </c>
      <c r="C24" s="6" t="s">
        <v>59</v>
      </c>
      <c r="D24" s="131">
        <f t="shared" ref="D24:E24" si="10">D25</f>
        <v>99448.98</v>
      </c>
      <c r="E24" s="131">
        <f t="shared" si="10"/>
        <v>171000</v>
      </c>
      <c r="F24" s="131">
        <f>F25</f>
        <v>127231.62</v>
      </c>
      <c r="G24" s="78">
        <f t="shared" si="2"/>
        <v>1.2793657612174605</v>
      </c>
      <c r="H24" s="136">
        <f>F24/E24</f>
        <v>0.74404456140350872</v>
      </c>
    </row>
    <row r="25" spans="1:8" customFormat="1">
      <c r="A25" s="6"/>
      <c r="B25" s="133">
        <v>6615</v>
      </c>
      <c r="C25" s="133" t="s">
        <v>60</v>
      </c>
      <c r="D25" s="134">
        <v>99448.98</v>
      </c>
      <c r="E25" s="181">
        <v>171000</v>
      </c>
      <c r="F25" s="135">
        <v>127231.62</v>
      </c>
      <c r="G25" s="79">
        <f t="shared" si="2"/>
        <v>1.2793657612174605</v>
      </c>
      <c r="H25" s="143">
        <f t="shared" ref="H25:H27" si="11">F25/E25</f>
        <v>0.74404456140350872</v>
      </c>
    </row>
    <row r="26" spans="1:8" customFormat="1" ht="46.8">
      <c r="A26" s="6"/>
      <c r="B26" s="6">
        <v>663</v>
      </c>
      <c r="C26" s="6" t="s">
        <v>58</v>
      </c>
      <c r="D26" s="131">
        <f t="shared" ref="D26:E26" si="12">D27+D28</f>
        <v>0</v>
      </c>
      <c r="E26" s="131">
        <f t="shared" si="12"/>
        <v>14000</v>
      </c>
      <c r="F26" s="131">
        <f>F27+F28</f>
        <v>8134.67</v>
      </c>
      <c r="G26" s="78">
        <v>0</v>
      </c>
      <c r="H26" s="136">
        <f t="shared" si="11"/>
        <v>0.58104785714285712</v>
      </c>
    </row>
    <row r="27" spans="1:8" customFormat="1">
      <c r="A27" s="6"/>
      <c r="B27" s="133">
        <v>6631</v>
      </c>
      <c r="C27" s="133" t="s">
        <v>61</v>
      </c>
      <c r="D27" s="134">
        <v>0</v>
      </c>
      <c r="E27" s="181">
        <v>14000</v>
      </c>
      <c r="F27" s="135">
        <v>4634.67</v>
      </c>
      <c r="G27" s="79">
        <v>0</v>
      </c>
      <c r="H27" s="143">
        <f t="shared" si="11"/>
        <v>0.33104785714285717</v>
      </c>
    </row>
    <row r="28" spans="1:8" customFormat="1">
      <c r="A28" s="6"/>
      <c r="B28" s="133">
        <v>6632</v>
      </c>
      <c r="C28" s="133" t="s">
        <v>62</v>
      </c>
      <c r="D28" s="134">
        <v>0</v>
      </c>
      <c r="E28" s="181">
        <v>0</v>
      </c>
      <c r="F28" s="135">
        <v>3500</v>
      </c>
      <c r="G28" s="79">
        <v>0</v>
      </c>
      <c r="H28" s="143">
        <v>1</v>
      </c>
    </row>
    <row r="29" spans="1:8" customFormat="1" ht="31.2">
      <c r="A29" s="6"/>
      <c r="B29" s="6">
        <v>67</v>
      </c>
      <c r="C29" s="6" t="s">
        <v>22</v>
      </c>
      <c r="D29" s="131">
        <f t="shared" ref="D29:E29" si="13">D30</f>
        <v>409941.42000000004</v>
      </c>
      <c r="E29" s="131">
        <f t="shared" si="13"/>
        <v>1452800</v>
      </c>
      <c r="F29" s="131">
        <f>F30</f>
        <v>564832.93999999994</v>
      </c>
      <c r="G29" s="78">
        <f t="shared" si="2"/>
        <v>1.3778381799038504</v>
      </c>
      <c r="H29" s="136">
        <f>F29/E29</f>
        <v>0.38878919328193828</v>
      </c>
    </row>
    <row r="30" spans="1:8" customFormat="1" ht="31.2">
      <c r="A30" s="6"/>
      <c r="B30" s="6">
        <v>671</v>
      </c>
      <c r="C30" s="6" t="s">
        <v>63</v>
      </c>
      <c r="D30" s="131">
        <f t="shared" ref="D30:E30" si="14">D31+D32</f>
        <v>409941.42000000004</v>
      </c>
      <c r="E30" s="131">
        <f t="shared" si="14"/>
        <v>1452800</v>
      </c>
      <c r="F30" s="131">
        <f>F31+F32</f>
        <v>564832.93999999994</v>
      </c>
      <c r="G30" s="78">
        <f t="shared" si="2"/>
        <v>1.3778381799038504</v>
      </c>
      <c r="H30" s="182">
        <f>F30/E30</f>
        <v>0.38878919328193828</v>
      </c>
    </row>
    <row r="31" spans="1:8" customFormat="1" ht="31.2">
      <c r="A31" s="6"/>
      <c r="B31" s="133">
        <v>6711</v>
      </c>
      <c r="C31" s="133" t="s">
        <v>64</v>
      </c>
      <c r="D31" s="134">
        <v>396694.59</v>
      </c>
      <c r="E31" s="181">
        <v>1452800</v>
      </c>
      <c r="F31" s="135">
        <v>531965.34</v>
      </c>
      <c r="G31" s="79">
        <f t="shared" si="2"/>
        <v>1.340994693171893</v>
      </c>
      <c r="H31" s="183">
        <f t="shared" ref="H31" si="15">F31/E31</f>
        <v>0.36616556993392069</v>
      </c>
    </row>
    <row r="32" spans="1:8" customFormat="1" ht="31.2">
      <c r="A32" s="6"/>
      <c r="B32" s="133">
        <v>6712</v>
      </c>
      <c r="C32" s="133" t="s">
        <v>65</v>
      </c>
      <c r="D32" s="134">
        <v>13246.83</v>
      </c>
      <c r="E32" s="181">
        <v>0</v>
      </c>
      <c r="F32" s="135">
        <v>32867.599999999999</v>
      </c>
      <c r="G32" s="79">
        <f t="shared" si="2"/>
        <v>2.4811671924528356</v>
      </c>
      <c r="H32" s="183">
        <v>1</v>
      </c>
    </row>
    <row r="33" spans="1:8" customFormat="1">
      <c r="A33" s="6"/>
      <c r="B33" s="6">
        <v>68</v>
      </c>
      <c r="C33" s="6" t="s">
        <v>35</v>
      </c>
      <c r="D33" s="132">
        <f>D34</f>
        <v>675.94</v>
      </c>
      <c r="E33" s="132">
        <f t="shared" ref="E33:F33" si="16">E34</f>
        <v>1950</v>
      </c>
      <c r="F33" s="132">
        <f t="shared" si="16"/>
        <v>0</v>
      </c>
      <c r="G33" s="78">
        <v>0</v>
      </c>
      <c r="H33" s="136">
        <f>F33/E33</f>
        <v>0</v>
      </c>
    </row>
    <row r="34" spans="1:8" customFormat="1">
      <c r="A34" s="6"/>
      <c r="B34" s="6">
        <v>683</v>
      </c>
      <c r="C34" s="6" t="s">
        <v>35</v>
      </c>
      <c r="D34" s="134">
        <f>D35</f>
        <v>675.94</v>
      </c>
      <c r="E34" s="134">
        <f t="shared" ref="E34:F34" si="17">E35</f>
        <v>1950</v>
      </c>
      <c r="F34" s="134">
        <f t="shared" si="17"/>
        <v>0</v>
      </c>
      <c r="G34" s="78">
        <v>0</v>
      </c>
      <c r="H34" s="136">
        <f t="shared" ref="H34:H35" si="18">F34/E34</f>
        <v>0</v>
      </c>
    </row>
    <row r="35" spans="1:8" customFormat="1">
      <c r="A35" s="6"/>
      <c r="B35" s="133">
        <v>6831</v>
      </c>
      <c r="C35" s="133" t="s">
        <v>66</v>
      </c>
      <c r="D35" s="134">
        <v>675.94</v>
      </c>
      <c r="E35" s="135">
        <v>1950</v>
      </c>
      <c r="F35" s="135">
        <v>0</v>
      </c>
      <c r="G35" s="79">
        <v>0</v>
      </c>
      <c r="H35" s="143">
        <f t="shared" si="18"/>
        <v>0</v>
      </c>
    </row>
    <row r="36" spans="1:8" customFormat="1" ht="14.4"/>
    <row r="37" spans="1:8" customFormat="1" ht="15" customHeight="1">
      <c r="A37" s="269" t="s">
        <v>140</v>
      </c>
      <c r="B37" s="269"/>
      <c r="C37" s="269"/>
      <c r="D37" s="269"/>
      <c r="E37" s="269"/>
      <c r="F37" s="269"/>
      <c r="G37" s="269"/>
      <c r="H37" s="269"/>
    </row>
    <row r="38" spans="1:8" customFormat="1" ht="14.4">
      <c r="A38" s="84"/>
      <c r="B38" s="84"/>
      <c r="C38" s="84"/>
      <c r="D38" s="84"/>
      <c r="E38" s="84"/>
      <c r="F38" s="84"/>
      <c r="G38" s="85"/>
      <c r="H38" s="85"/>
    </row>
    <row r="39" spans="1:8" customFormat="1" ht="31.2">
      <c r="A39" s="4" t="s">
        <v>5</v>
      </c>
      <c r="B39" s="87" t="s">
        <v>117</v>
      </c>
      <c r="C39" s="5" t="s">
        <v>8</v>
      </c>
      <c r="D39" s="5" t="str">
        <f>D9</f>
        <v>Izvršenje I-VI. 2024</v>
      </c>
      <c r="E39" s="5" t="str">
        <f>E9</f>
        <v>Plan 2025</v>
      </c>
      <c r="F39" s="137" t="str">
        <f>F9</f>
        <v>Izvršenje I-VI. 2025</v>
      </c>
      <c r="G39" s="4" t="s">
        <v>118</v>
      </c>
      <c r="H39" s="4" t="s">
        <v>118</v>
      </c>
    </row>
    <row r="40" spans="1:8" customFormat="1" ht="14.4">
      <c r="A40" s="80">
        <v>1</v>
      </c>
      <c r="B40" s="81">
        <v>2</v>
      </c>
      <c r="C40" s="81">
        <v>3</v>
      </c>
      <c r="D40" s="81">
        <v>4</v>
      </c>
      <c r="E40" s="81">
        <v>5</v>
      </c>
      <c r="F40" s="86">
        <v>6</v>
      </c>
      <c r="G40" s="80" t="s">
        <v>48</v>
      </c>
      <c r="H40" s="80" t="s">
        <v>49</v>
      </c>
    </row>
    <row r="41" spans="1:8" customFormat="1">
      <c r="A41" s="145"/>
      <c r="B41" s="153"/>
      <c r="C41" s="146" t="s">
        <v>1</v>
      </c>
      <c r="D41" s="147">
        <f>D42</f>
        <v>502401.22000000003</v>
      </c>
      <c r="E41" s="147">
        <f>E42</f>
        <v>1761500</v>
      </c>
      <c r="F41" s="147">
        <f>F42</f>
        <v>762526.04999999993</v>
      </c>
      <c r="G41" s="148">
        <f>F41/D41</f>
        <v>1.517763133616594</v>
      </c>
      <c r="H41" s="148">
        <f>F41/E41</f>
        <v>0.43288450184501842</v>
      </c>
    </row>
    <row r="42" spans="1:8" customFormat="1" ht="15.75" customHeight="1">
      <c r="A42" s="149">
        <v>3</v>
      </c>
      <c r="B42" s="150"/>
      <c r="C42" s="150" t="s">
        <v>9</v>
      </c>
      <c r="D42" s="154">
        <f>D43+D50+D81</f>
        <v>502401.22000000003</v>
      </c>
      <c r="E42" s="154">
        <f>E43+E50+E81+E86</f>
        <v>1761500</v>
      </c>
      <c r="F42" s="154">
        <f>F43+F50+F81</f>
        <v>762526.04999999993</v>
      </c>
      <c r="G42" s="152">
        <f>F42/D42</f>
        <v>1.517763133616594</v>
      </c>
      <c r="H42" s="152">
        <f>F42/E42</f>
        <v>0.43288450184501842</v>
      </c>
    </row>
    <row r="43" spans="1:8" customFormat="1" ht="15.75" customHeight="1">
      <c r="A43" s="130"/>
      <c r="B43" s="6">
        <v>31</v>
      </c>
      <c r="C43" s="6" t="s">
        <v>10</v>
      </c>
      <c r="D43" s="69">
        <f t="shared" ref="D43" si="19">D44+D47+D48</f>
        <v>222959.31</v>
      </c>
      <c r="E43" s="69">
        <f>E44+E47+E48</f>
        <v>774500</v>
      </c>
      <c r="F43" s="69">
        <f>F44+F47+F48</f>
        <v>360637.99</v>
      </c>
      <c r="G43" s="82">
        <f>F43/D43</f>
        <v>1.6175058579074362</v>
      </c>
      <c r="H43" s="82">
        <f>F43/E43</f>
        <v>0.465639754680439</v>
      </c>
    </row>
    <row r="44" spans="1:8" customFormat="1" ht="15.75" customHeight="1">
      <c r="A44" s="130"/>
      <c r="B44" s="6">
        <v>311</v>
      </c>
      <c r="C44" s="6" t="s">
        <v>71</v>
      </c>
      <c r="D44" s="138">
        <f t="shared" ref="D44:F44" si="20">D45+D46</f>
        <v>166488.43</v>
      </c>
      <c r="E44" s="138">
        <f t="shared" si="20"/>
        <v>594000</v>
      </c>
      <c r="F44" s="138">
        <f t="shared" si="20"/>
        <v>271442.89999999997</v>
      </c>
      <c r="G44" s="82">
        <f t="shared" ref="G44:G83" si="21">F44/D44</f>
        <v>1.6304009834196886</v>
      </c>
      <c r="H44" s="82">
        <f t="shared" ref="H44:H49" si="22">F44/E44</f>
        <v>0.45697457912457906</v>
      </c>
    </row>
    <row r="45" spans="1:8" customFormat="1" ht="15.75" customHeight="1">
      <c r="A45" s="130"/>
      <c r="B45" s="133">
        <v>3111</v>
      </c>
      <c r="C45" s="133" t="s">
        <v>68</v>
      </c>
      <c r="D45" s="8">
        <v>165984.59</v>
      </c>
      <c r="E45" s="9">
        <v>589000</v>
      </c>
      <c r="F45" s="9">
        <v>270066.46999999997</v>
      </c>
      <c r="G45" s="83">
        <f t="shared" si="21"/>
        <v>1.6270574876860555</v>
      </c>
      <c r="H45" s="83">
        <f t="shared" si="22"/>
        <v>0.45851692699490659</v>
      </c>
    </row>
    <row r="46" spans="1:8" customFormat="1" ht="15.75" customHeight="1">
      <c r="A46" s="130"/>
      <c r="B46" s="133">
        <v>3113</v>
      </c>
      <c r="C46" s="133" t="s">
        <v>69</v>
      </c>
      <c r="D46" s="8">
        <v>503.84</v>
      </c>
      <c r="E46" s="9">
        <v>5000</v>
      </c>
      <c r="F46" s="9">
        <v>1376.43</v>
      </c>
      <c r="G46" s="83">
        <f t="shared" si="21"/>
        <v>2.7318791679898382</v>
      </c>
      <c r="H46" s="83">
        <f t="shared" si="22"/>
        <v>0.27528600000000003</v>
      </c>
    </row>
    <row r="47" spans="1:8" customFormat="1" ht="15.75" customHeight="1">
      <c r="A47" s="130"/>
      <c r="B47" s="6">
        <v>312</v>
      </c>
      <c r="C47" s="6" t="s">
        <v>72</v>
      </c>
      <c r="D47" s="138">
        <v>31258.26</v>
      </c>
      <c r="E47" s="138">
        <v>82000</v>
      </c>
      <c r="F47" s="138">
        <v>49460.19</v>
      </c>
      <c r="G47" s="82">
        <f t="shared" si="21"/>
        <v>1.5823078443905709</v>
      </c>
      <c r="H47" s="82">
        <f t="shared" si="22"/>
        <v>0.60317304878048783</v>
      </c>
    </row>
    <row r="48" spans="1:8" customFormat="1" ht="15.75" customHeight="1">
      <c r="A48" s="130"/>
      <c r="B48" s="6">
        <v>313</v>
      </c>
      <c r="C48" s="6" t="s">
        <v>73</v>
      </c>
      <c r="D48" s="138">
        <f>D49</f>
        <v>25212.62</v>
      </c>
      <c r="E48" s="138">
        <f t="shared" ref="E48:F48" si="23">E49</f>
        <v>98500</v>
      </c>
      <c r="F48" s="138">
        <f t="shared" si="23"/>
        <v>39734.9</v>
      </c>
      <c r="G48" s="82">
        <f t="shared" si="21"/>
        <v>1.5759924989945513</v>
      </c>
      <c r="H48" s="82">
        <f t="shared" si="22"/>
        <v>0.40340000000000004</v>
      </c>
    </row>
    <row r="49" spans="1:11" customFormat="1" ht="15.75" customHeight="1">
      <c r="A49" s="130"/>
      <c r="B49" s="133">
        <v>3132</v>
      </c>
      <c r="C49" s="133" t="s">
        <v>74</v>
      </c>
      <c r="D49" s="8">
        <v>25212.62</v>
      </c>
      <c r="E49" s="9">
        <v>98500</v>
      </c>
      <c r="F49" s="9">
        <v>39734.9</v>
      </c>
      <c r="G49" s="83">
        <f t="shared" si="21"/>
        <v>1.5759924989945513</v>
      </c>
      <c r="H49" s="83">
        <f t="shared" si="22"/>
        <v>0.40340000000000004</v>
      </c>
    </row>
    <row r="50" spans="1:11" customFormat="1">
      <c r="A50" s="139"/>
      <c r="B50" s="140">
        <v>32</v>
      </c>
      <c r="C50" s="140" t="s">
        <v>17</v>
      </c>
      <c r="D50" s="69">
        <f t="shared" ref="D50" si="24">D51+D56+D62+D74</f>
        <v>278687.84000000003</v>
      </c>
      <c r="E50" s="69">
        <f>E51+E56+E62+E74+E72</f>
        <v>972500</v>
      </c>
      <c r="F50" s="69">
        <f>F51+F56+F62+F74</f>
        <v>401032.22</v>
      </c>
      <c r="G50" s="82">
        <f t="shared" si="21"/>
        <v>1.4390015007472157</v>
      </c>
      <c r="H50" s="82">
        <f t="shared" ref="H50:H86" si="25">F50/E50</f>
        <v>0.41237246272493572</v>
      </c>
    </row>
    <row r="51" spans="1:11" customFormat="1">
      <c r="A51" s="139"/>
      <c r="B51" s="140">
        <v>321</v>
      </c>
      <c r="C51" s="140" t="s">
        <v>70</v>
      </c>
      <c r="D51" s="69">
        <f t="shared" ref="D51:E51" si="26">D52+D54+D53+D55</f>
        <v>11623.01</v>
      </c>
      <c r="E51" s="69">
        <f t="shared" si="26"/>
        <v>45900</v>
      </c>
      <c r="F51" s="69">
        <f>F52+F54+F53+F55</f>
        <v>30505.280000000002</v>
      </c>
      <c r="G51" s="82">
        <f t="shared" si="21"/>
        <v>2.624559386940216</v>
      </c>
      <c r="H51" s="82">
        <f t="shared" si="25"/>
        <v>0.6646030501089325</v>
      </c>
    </row>
    <row r="52" spans="1:11" customFormat="1">
      <c r="A52" s="139"/>
      <c r="B52" s="141">
        <v>3211</v>
      </c>
      <c r="C52" s="141" t="s">
        <v>75</v>
      </c>
      <c r="D52" s="8">
        <v>4455.62</v>
      </c>
      <c r="E52" s="184">
        <v>16600</v>
      </c>
      <c r="F52" s="9">
        <v>12928.26</v>
      </c>
      <c r="G52" s="83">
        <f t="shared" si="21"/>
        <v>2.9015625210408431</v>
      </c>
      <c r="H52" s="83">
        <f t="shared" si="25"/>
        <v>0.77881084337349404</v>
      </c>
    </row>
    <row r="53" spans="1:11" customFormat="1">
      <c r="A53" s="139"/>
      <c r="B53" s="141">
        <v>3212</v>
      </c>
      <c r="C53" s="141" t="s">
        <v>76</v>
      </c>
      <c r="D53" s="8">
        <v>6601.92</v>
      </c>
      <c r="E53" s="184">
        <v>17000</v>
      </c>
      <c r="F53" s="9">
        <v>12735.83</v>
      </c>
      <c r="G53" s="83">
        <f t="shared" si="21"/>
        <v>1.9291100164800543</v>
      </c>
      <c r="H53" s="83">
        <f t="shared" si="25"/>
        <v>0.74916647058823527</v>
      </c>
    </row>
    <row r="54" spans="1:11" customFormat="1">
      <c r="A54" s="139"/>
      <c r="B54" s="141">
        <v>3213</v>
      </c>
      <c r="C54" s="141" t="s">
        <v>77</v>
      </c>
      <c r="D54" s="8">
        <v>488.44</v>
      </c>
      <c r="E54" s="184">
        <v>10100</v>
      </c>
      <c r="F54" s="9">
        <v>4770.99</v>
      </c>
      <c r="G54" s="83">
        <f t="shared" si="21"/>
        <v>9.76781180902465</v>
      </c>
      <c r="H54" s="83">
        <f t="shared" si="25"/>
        <v>0.47237524752475246</v>
      </c>
      <c r="K54" s="43"/>
    </row>
    <row r="55" spans="1:11" customFormat="1">
      <c r="A55" s="139"/>
      <c r="B55" s="141">
        <v>3214</v>
      </c>
      <c r="C55" s="141" t="s">
        <v>78</v>
      </c>
      <c r="D55" s="8">
        <v>77.03</v>
      </c>
      <c r="E55" s="184">
        <v>2200</v>
      </c>
      <c r="F55" s="9">
        <v>70.2</v>
      </c>
      <c r="G55" s="83">
        <f t="shared" si="21"/>
        <v>0.91133324678696614</v>
      </c>
      <c r="H55" s="83">
        <f t="shared" si="25"/>
        <v>3.1909090909090908E-2</v>
      </c>
    </row>
    <row r="56" spans="1:11" customFormat="1">
      <c r="A56" s="139"/>
      <c r="B56" s="140">
        <v>322</v>
      </c>
      <c r="C56" s="140" t="s">
        <v>79</v>
      </c>
      <c r="D56" s="69">
        <f t="shared" ref="D56:E56" si="27">D57+D58+D59+D60+D61</f>
        <v>31829.01</v>
      </c>
      <c r="E56" s="69">
        <f t="shared" si="27"/>
        <v>89800</v>
      </c>
      <c r="F56" s="69">
        <f>F57+F58+F59+F60+F61</f>
        <v>36083</v>
      </c>
      <c r="G56" s="82">
        <f t="shared" si="21"/>
        <v>1.133651345109383</v>
      </c>
      <c r="H56" s="82">
        <f t="shared" si="25"/>
        <v>0.40181514476614699</v>
      </c>
    </row>
    <row r="57" spans="1:11" customFormat="1">
      <c r="A57" s="139"/>
      <c r="B57" s="141">
        <v>3221</v>
      </c>
      <c r="C57" s="141" t="s">
        <v>80</v>
      </c>
      <c r="D57" s="8">
        <v>2860.69</v>
      </c>
      <c r="E57" s="184">
        <v>19100</v>
      </c>
      <c r="F57" s="9">
        <v>7007.04</v>
      </c>
      <c r="G57" s="83">
        <f t="shared" si="21"/>
        <v>2.4494230412942333</v>
      </c>
      <c r="H57" s="83">
        <f t="shared" si="25"/>
        <v>0.36686073298429317</v>
      </c>
    </row>
    <row r="58" spans="1:11" customFormat="1">
      <c r="A58" s="139"/>
      <c r="B58" s="141">
        <v>3223</v>
      </c>
      <c r="C58" s="141" t="s">
        <v>81</v>
      </c>
      <c r="D58" s="8">
        <v>22915.84</v>
      </c>
      <c r="E58" s="184">
        <v>59000</v>
      </c>
      <c r="F58" s="9">
        <v>19436.21</v>
      </c>
      <c r="G58" s="83">
        <f t="shared" si="21"/>
        <v>0.84815612257722162</v>
      </c>
      <c r="H58" s="83">
        <f t="shared" si="25"/>
        <v>0.32942728813559319</v>
      </c>
    </row>
    <row r="59" spans="1:11" customFormat="1">
      <c r="A59" s="139"/>
      <c r="B59" s="141">
        <v>3224</v>
      </c>
      <c r="C59" s="141" t="s">
        <v>82</v>
      </c>
      <c r="D59" s="8">
        <v>5166.99</v>
      </c>
      <c r="E59" s="184">
        <v>7900</v>
      </c>
      <c r="F59" s="9">
        <v>7151.84</v>
      </c>
      <c r="G59" s="83">
        <f t="shared" si="21"/>
        <v>1.3841404763701886</v>
      </c>
      <c r="H59" s="83">
        <f t="shared" si="25"/>
        <v>0.90529620253164556</v>
      </c>
    </row>
    <row r="60" spans="1:11" customFormat="1">
      <c r="A60" s="139"/>
      <c r="B60" s="141">
        <v>3225</v>
      </c>
      <c r="C60" s="141" t="s">
        <v>83</v>
      </c>
      <c r="D60" s="8">
        <v>855.56</v>
      </c>
      <c r="E60" s="184">
        <v>3300</v>
      </c>
      <c r="F60" s="9">
        <v>2487.91</v>
      </c>
      <c r="G60" s="83">
        <f t="shared" si="21"/>
        <v>2.9079316471083265</v>
      </c>
      <c r="H60" s="83">
        <f t="shared" si="25"/>
        <v>0.75391212121212114</v>
      </c>
    </row>
    <row r="61" spans="1:11" customFormat="1">
      <c r="A61" s="139"/>
      <c r="B61" s="141">
        <v>3227</v>
      </c>
      <c r="C61" s="141" t="s">
        <v>84</v>
      </c>
      <c r="D61" s="8">
        <v>29.93</v>
      </c>
      <c r="E61" s="184">
        <v>500</v>
      </c>
      <c r="F61" s="9">
        <v>0</v>
      </c>
      <c r="G61" s="83">
        <f t="shared" si="21"/>
        <v>0</v>
      </c>
      <c r="H61" s="83">
        <f t="shared" si="25"/>
        <v>0</v>
      </c>
    </row>
    <row r="62" spans="1:11" customFormat="1">
      <c r="A62" s="139"/>
      <c r="B62" s="140">
        <v>323</v>
      </c>
      <c r="C62" s="140" t="s">
        <v>85</v>
      </c>
      <c r="D62" s="69">
        <f t="shared" ref="D62:E62" si="28">SUM(D63:D71)</f>
        <v>221873.13</v>
      </c>
      <c r="E62" s="69">
        <f t="shared" si="28"/>
        <v>778400</v>
      </c>
      <c r="F62" s="69">
        <f>SUM(F63:F71)</f>
        <v>323062.53999999998</v>
      </c>
      <c r="G62" s="82">
        <f t="shared" si="21"/>
        <v>1.4560687903037199</v>
      </c>
      <c r="H62" s="83">
        <f t="shared" si="25"/>
        <v>0.41503409558067828</v>
      </c>
    </row>
    <row r="63" spans="1:11" customFormat="1">
      <c r="A63" s="139"/>
      <c r="B63" s="141">
        <v>3231</v>
      </c>
      <c r="C63" s="141" t="s">
        <v>86</v>
      </c>
      <c r="D63" s="8">
        <v>3007.85</v>
      </c>
      <c r="E63" s="184">
        <v>11600</v>
      </c>
      <c r="F63" s="9">
        <v>5341.16</v>
      </c>
      <c r="G63" s="83">
        <f t="shared" si="21"/>
        <v>1.7757401466163538</v>
      </c>
      <c r="H63" s="83">
        <f t="shared" si="25"/>
        <v>0.46044482758620686</v>
      </c>
    </row>
    <row r="64" spans="1:11" customFormat="1">
      <c r="A64" s="139"/>
      <c r="B64" s="141">
        <v>3232</v>
      </c>
      <c r="C64" s="141" t="s">
        <v>87</v>
      </c>
      <c r="D64" s="8">
        <v>8834.57</v>
      </c>
      <c r="E64" s="184">
        <v>57800</v>
      </c>
      <c r="F64" s="9">
        <v>32375.03</v>
      </c>
      <c r="G64" s="83">
        <f t="shared" si="21"/>
        <v>3.6645846939918978</v>
      </c>
      <c r="H64" s="83">
        <f t="shared" si="25"/>
        <v>0.56012162629757778</v>
      </c>
    </row>
    <row r="65" spans="1:8" customFormat="1">
      <c r="A65" s="139"/>
      <c r="B65" s="141">
        <v>3233</v>
      </c>
      <c r="C65" s="141" t="s">
        <v>88</v>
      </c>
      <c r="D65" s="8">
        <v>15292.08</v>
      </c>
      <c r="E65" s="184">
        <v>99000</v>
      </c>
      <c r="F65" s="9">
        <v>13913.33</v>
      </c>
      <c r="G65" s="83">
        <f t="shared" si="21"/>
        <v>0.90983894931232379</v>
      </c>
      <c r="H65" s="83">
        <f t="shared" si="25"/>
        <v>0.14053868686868687</v>
      </c>
    </row>
    <row r="66" spans="1:8" customFormat="1">
      <c r="A66" s="139"/>
      <c r="B66" s="141">
        <v>3234</v>
      </c>
      <c r="C66" s="141" t="s">
        <v>89</v>
      </c>
      <c r="D66" s="8">
        <v>2280.27</v>
      </c>
      <c r="E66" s="184">
        <v>6800</v>
      </c>
      <c r="F66" s="9">
        <v>2252.56</v>
      </c>
      <c r="G66" s="83">
        <f t="shared" si="21"/>
        <v>0.98784793028895701</v>
      </c>
      <c r="H66" s="83">
        <f t="shared" si="25"/>
        <v>0.33125882352941177</v>
      </c>
    </row>
    <row r="67" spans="1:8" customFormat="1">
      <c r="A67" s="139"/>
      <c r="B67" s="141">
        <v>3235</v>
      </c>
      <c r="C67" s="141" t="s">
        <v>90</v>
      </c>
      <c r="D67" s="8">
        <v>48724.38</v>
      </c>
      <c r="E67" s="184">
        <v>157100</v>
      </c>
      <c r="F67" s="9">
        <v>57356.87</v>
      </c>
      <c r="G67" s="83">
        <f t="shared" si="21"/>
        <v>1.1771698275072973</v>
      </c>
      <c r="H67" s="83">
        <f t="shared" si="25"/>
        <v>0.36509783577339278</v>
      </c>
    </row>
    <row r="68" spans="1:8" customFormat="1">
      <c r="A68" s="139"/>
      <c r="B68" s="141">
        <v>3236</v>
      </c>
      <c r="C68" s="141" t="s">
        <v>91</v>
      </c>
      <c r="D68" s="8">
        <v>62</v>
      </c>
      <c r="E68" s="184">
        <v>11800</v>
      </c>
      <c r="F68" s="9">
        <v>0</v>
      </c>
      <c r="G68" s="83">
        <f t="shared" si="21"/>
        <v>0</v>
      </c>
      <c r="H68" s="83">
        <f t="shared" si="25"/>
        <v>0</v>
      </c>
    </row>
    <row r="69" spans="1:8" customFormat="1">
      <c r="A69" s="139"/>
      <c r="B69" s="141">
        <v>3237</v>
      </c>
      <c r="C69" s="141" t="s">
        <v>92</v>
      </c>
      <c r="D69" s="8">
        <v>130241.72</v>
      </c>
      <c r="E69" s="184">
        <v>390200</v>
      </c>
      <c r="F69" s="9">
        <v>199514.78</v>
      </c>
      <c r="G69" s="83">
        <f t="shared" si="21"/>
        <v>1.5318807214769583</v>
      </c>
      <c r="H69" s="83">
        <f t="shared" si="25"/>
        <v>0.51131414659149155</v>
      </c>
    </row>
    <row r="70" spans="1:8" customFormat="1">
      <c r="A70" s="139"/>
      <c r="B70" s="141">
        <v>3238</v>
      </c>
      <c r="C70" s="141" t="s">
        <v>93</v>
      </c>
      <c r="D70" s="8">
        <v>2999.23</v>
      </c>
      <c r="E70" s="184">
        <v>10200</v>
      </c>
      <c r="F70" s="9">
        <v>3252.13</v>
      </c>
      <c r="G70" s="83">
        <f t="shared" si="21"/>
        <v>1.0843216425549225</v>
      </c>
      <c r="H70" s="83">
        <f t="shared" si="25"/>
        <v>0.31883627450980395</v>
      </c>
    </row>
    <row r="71" spans="1:8" customFormat="1">
      <c r="A71" s="139"/>
      <c r="B71" s="141">
        <v>3239</v>
      </c>
      <c r="C71" s="141" t="s">
        <v>94</v>
      </c>
      <c r="D71" s="8">
        <v>10431.030000000001</v>
      </c>
      <c r="E71" s="184">
        <v>33900</v>
      </c>
      <c r="F71" s="9">
        <v>9056.68</v>
      </c>
      <c r="G71" s="83">
        <f t="shared" si="21"/>
        <v>0.86824407560902417</v>
      </c>
      <c r="H71" s="83">
        <f t="shared" si="25"/>
        <v>0.26715870206489678</v>
      </c>
    </row>
    <row r="72" spans="1:8" customFormat="1">
      <c r="A72" s="185"/>
      <c r="B72" s="140">
        <v>324</v>
      </c>
      <c r="C72" s="186" t="s">
        <v>216</v>
      </c>
      <c r="D72" s="138">
        <f>D73</f>
        <v>0</v>
      </c>
      <c r="E72" s="138">
        <f t="shared" ref="E72:F72" si="29">E73</f>
        <v>4400</v>
      </c>
      <c r="F72" s="138">
        <f t="shared" si="29"/>
        <v>0</v>
      </c>
      <c r="G72" s="82">
        <v>0</v>
      </c>
      <c r="H72" s="82">
        <f t="shared" si="25"/>
        <v>0</v>
      </c>
    </row>
    <row r="73" spans="1:8" customFormat="1">
      <c r="A73" s="139"/>
      <c r="B73" s="141">
        <v>3241</v>
      </c>
      <c r="C73" s="187" t="s">
        <v>234</v>
      </c>
      <c r="D73" s="8">
        <v>0</v>
      </c>
      <c r="E73" s="184">
        <v>4400</v>
      </c>
      <c r="F73" s="9">
        <v>0</v>
      </c>
      <c r="G73" s="83">
        <v>0</v>
      </c>
      <c r="H73" s="83">
        <f t="shared" si="25"/>
        <v>0</v>
      </c>
    </row>
    <row r="74" spans="1:8" customFormat="1">
      <c r="A74" s="139"/>
      <c r="B74" s="140">
        <v>329</v>
      </c>
      <c r="C74" s="140" t="s">
        <v>95</v>
      </c>
      <c r="D74" s="69">
        <f t="shared" ref="D74:E74" si="30">D75+D76+D77+D78+D79+D80</f>
        <v>13362.689999999999</v>
      </c>
      <c r="E74" s="69">
        <f t="shared" si="30"/>
        <v>54000</v>
      </c>
      <c r="F74" s="69">
        <f>F75+F76+F77+F78+F79+F80</f>
        <v>11381.4</v>
      </c>
      <c r="G74" s="82">
        <f t="shared" si="21"/>
        <v>0.85172970412394511</v>
      </c>
      <c r="H74" s="82">
        <f t="shared" si="25"/>
        <v>0.21076666666666666</v>
      </c>
    </row>
    <row r="75" spans="1:8" customFormat="1" ht="31.2">
      <c r="A75" s="139"/>
      <c r="B75" s="141">
        <v>3291</v>
      </c>
      <c r="C75" s="142" t="s">
        <v>96</v>
      </c>
      <c r="D75" s="134">
        <v>766.04</v>
      </c>
      <c r="E75" s="188">
        <v>2700</v>
      </c>
      <c r="F75" s="135">
        <v>574.53</v>
      </c>
      <c r="G75" s="143">
        <f t="shared" si="21"/>
        <v>0.75</v>
      </c>
      <c r="H75" s="83">
        <f t="shared" si="25"/>
        <v>0.21278888888888889</v>
      </c>
    </row>
    <row r="76" spans="1:8" customFormat="1">
      <c r="A76" s="139"/>
      <c r="B76" s="141">
        <v>3292</v>
      </c>
      <c r="C76" s="141" t="s">
        <v>97</v>
      </c>
      <c r="D76" s="134">
        <v>4867.51</v>
      </c>
      <c r="E76" s="188">
        <v>12100</v>
      </c>
      <c r="F76" s="135">
        <v>2918.71</v>
      </c>
      <c r="G76" s="143">
        <f t="shared" si="21"/>
        <v>0.59963102284330183</v>
      </c>
      <c r="H76" s="83">
        <f t="shared" si="25"/>
        <v>0.24121570247933885</v>
      </c>
    </row>
    <row r="77" spans="1:8" customFormat="1">
      <c r="A77" s="139"/>
      <c r="B77" s="141">
        <v>3293</v>
      </c>
      <c r="C77" s="141" t="s">
        <v>98</v>
      </c>
      <c r="D77" s="134">
        <v>3390.94</v>
      </c>
      <c r="E77" s="188">
        <v>17000</v>
      </c>
      <c r="F77" s="135">
        <v>2525.04</v>
      </c>
      <c r="G77" s="143">
        <f t="shared" si="21"/>
        <v>0.74464307832046572</v>
      </c>
      <c r="H77" s="83">
        <f t="shared" si="25"/>
        <v>0.14853176470588236</v>
      </c>
    </row>
    <row r="78" spans="1:8" customFormat="1">
      <c r="A78" s="139"/>
      <c r="B78" s="141">
        <v>3294</v>
      </c>
      <c r="C78" s="141" t="s">
        <v>99</v>
      </c>
      <c r="D78" s="134">
        <v>280</v>
      </c>
      <c r="E78" s="188">
        <v>1100</v>
      </c>
      <c r="F78" s="135">
        <v>1016</v>
      </c>
      <c r="G78" s="143">
        <f t="shared" si="21"/>
        <v>3.6285714285714286</v>
      </c>
      <c r="H78" s="83">
        <f t="shared" si="25"/>
        <v>0.92363636363636359</v>
      </c>
    </row>
    <row r="79" spans="1:8" customFormat="1">
      <c r="A79" s="139"/>
      <c r="B79" s="141">
        <v>3295</v>
      </c>
      <c r="C79" s="141" t="s">
        <v>100</v>
      </c>
      <c r="D79" s="134">
        <v>382.32</v>
      </c>
      <c r="E79" s="188">
        <v>1600</v>
      </c>
      <c r="F79" s="135">
        <v>407.32</v>
      </c>
      <c r="G79" s="143">
        <f t="shared" si="21"/>
        <v>1.0653902490060683</v>
      </c>
      <c r="H79" s="83">
        <f t="shared" si="25"/>
        <v>0.254575</v>
      </c>
    </row>
    <row r="80" spans="1:8" customFormat="1">
      <c r="A80" s="139"/>
      <c r="B80" s="141">
        <v>3299</v>
      </c>
      <c r="C80" s="141" t="s">
        <v>101</v>
      </c>
      <c r="D80" s="134">
        <v>3675.88</v>
      </c>
      <c r="E80" s="188">
        <v>19500</v>
      </c>
      <c r="F80" s="135">
        <v>3939.8</v>
      </c>
      <c r="G80" s="143">
        <f t="shared" si="21"/>
        <v>1.0717977735943502</v>
      </c>
      <c r="H80" s="83">
        <f t="shared" si="25"/>
        <v>0.20204102564102566</v>
      </c>
    </row>
    <row r="81" spans="1:8" customFormat="1">
      <c r="A81" s="139"/>
      <c r="B81" s="140">
        <v>34</v>
      </c>
      <c r="C81" s="140" t="s">
        <v>67</v>
      </c>
      <c r="D81" s="138">
        <f>D82</f>
        <v>754.07</v>
      </c>
      <c r="E81" s="138">
        <f t="shared" ref="E81:F81" si="31">E82</f>
        <v>1900</v>
      </c>
      <c r="F81" s="138">
        <f t="shared" si="31"/>
        <v>855.84</v>
      </c>
      <c r="G81" s="82">
        <f t="shared" si="21"/>
        <v>1.1349609452703329</v>
      </c>
      <c r="H81" s="82">
        <f t="shared" si="25"/>
        <v>0.45044210526315792</v>
      </c>
    </row>
    <row r="82" spans="1:8" customFormat="1">
      <c r="A82" s="139"/>
      <c r="B82" s="140">
        <v>343</v>
      </c>
      <c r="C82" s="140" t="s">
        <v>102</v>
      </c>
      <c r="D82" s="138">
        <f>D83+D84+D85</f>
        <v>754.07</v>
      </c>
      <c r="E82" s="138">
        <f t="shared" ref="E82:F82" si="32">E83+E84+E85</f>
        <v>1900</v>
      </c>
      <c r="F82" s="138">
        <f t="shared" si="32"/>
        <v>855.84</v>
      </c>
      <c r="G82" s="82">
        <f t="shared" si="21"/>
        <v>1.1349609452703329</v>
      </c>
      <c r="H82" s="82">
        <f t="shared" si="25"/>
        <v>0.45044210526315792</v>
      </c>
    </row>
    <row r="83" spans="1:8" customFormat="1">
      <c r="A83" s="139"/>
      <c r="B83" s="141">
        <v>3431</v>
      </c>
      <c r="C83" s="141" t="s">
        <v>103</v>
      </c>
      <c r="D83" s="8">
        <v>754.07</v>
      </c>
      <c r="E83" s="9">
        <v>1500</v>
      </c>
      <c r="F83" s="9">
        <v>852.69</v>
      </c>
      <c r="G83" s="83">
        <f t="shared" si="21"/>
        <v>1.1307836142533187</v>
      </c>
      <c r="H83" s="83">
        <f t="shared" si="25"/>
        <v>0.56846000000000008</v>
      </c>
    </row>
    <row r="84" spans="1:8" customFormat="1">
      <c r="A84" s="139"/>
      <c r="B84" s="141">
        <v>3432</v>
      </c>
      <c r="C84" s="141" t="s">
        <v>235</v>
      </c>
      <c r="D84" s="8">
        <v>0</v>
      </c>
      <c r="E84" s="9">
        <v>100</v>
      </c>
      <c r="F84" s="9">
        <v>0</v>
      </c>
      <c r="G84" s="83">
        <v>0</v>
      </c>
      <c r="H84" s="83">
        <f t="shared" si="25"/>
        <v>0</v>
      </c>
    </row>
    <row r="85" spans="1:8" customFormat="1">
      <c r="A85" s="139"/>
      <c r="B85" s="141">
        <v>3433</v>
      </c>
      <c r="C85" s="141" t="s">
        <v>236</v>
      </c>
      <c r="D85" s="8">
        <v>0</v>
      </c>
      <c r="E85" s="9">
        <v>300</v>
      </c>
      <c r="F85" s="9">
        <v>3.15</v>
      </c>
      <c r="G85" s="83">
        <v>0</v>
      </c>
      <c r="H85" s="83">
        <f t="shared" si="25"/>
        <v>1.0499999999999999E-2</v>
      </c>
    </row>
    <row r="86" spans="1:8" customFormat="1">
      <c r="A86" s="139"/>
      <c r="B86" s="140">
        <v>38</v>
      </c>
      <c r="C86" s="140" t="s">
        <v>36</v>
      </c>
      <c r="D86" s="138">
        <v>0</v>
      </c>
      <c r="E86" s="69">
        <v>12600</v>
      </c>
      <c r="F86" s="69">
        <v>0</v>
      </c>
      <c r="G86" s="82">
        <v>0</v>
      </c>
      <c r="H86" s="82">
        <f t="shared" si="25"/>
        <v>0</v>
      </c>
    </row>
    <row r="87" spans="1:8" customFormat="1">
      <c r="A87" s="155">
        <v>4</v>
      </c>
      <c r="B87" s="156"/>
      <c r="C87" s="157" t="s">
        <v>11</v>
      </c>
      <c r="D87" s="154">
        <f t="shared" ref="D87:E87" si="33">D91+D88</f>
        <v>9233.2100000000009</v>
      </c>
      <c r="E87" s="154">
        <f t="shared" si="33"/>
        <v>83000</v>
      </c>
      <c r="F87" s="154">
        <f>F91+F88</f>
        <v>59727.759999999995</v>
      </c>
      <c r="G87" s="77">
        <f>F87/D87</f>
        <v>6.4687968756261354</v>
      </c>
      <c r="H87" s="77">
        <f>F87/E87</f>
        <v>0.71961156626506018</v>
      </c>
    </row>
    <row r="88" spans="1:8" customFormat="1" ht="31.2">
      <c r="A88" s="133"/>
      <c r="B88" s="6">
        <v>41</v>
      </c>
      <c r="C88" s="7" t="s">
        <v>104</v>
      </c>
      <c r="D88" s="132">
        <f>D89</f>
        <v>601.20000000000005</v>
      </c>
      <c r="E88" s="132">
        <f t="shared" ref="E88:F89" si="34">E89</f>
        <v>3000</v>
      </c>
      <c r="F88" s="132">
        <f t="shared" si="34"/>
        <v>3623.29</v>
      </c>
      <c r="G88" s="136">
        <f t="shared" ref="G88:G95" si="35">F88/D88</f>
        <v>6.0267631403858948</v>
      </c>
      <c r="H88" s="136">
        <f t="shared" ref="H88:H100" si="36">F88/E88</f>
        <v>1.2077633333333333</v>
      </c>
    </row>
    <row r="89" spans="1:8" customFormat="1">
      <c r="A89" s="133"/>
      <c r="B89" s="6">
        <v>412</v>
      </c>
      <c r="C89" s="7" t="s">
        <v>105</v>
      </c>
      <c r="D89" s="132">
        <f>D90</f>
        <v>601.20000000000005</v>
      </c>
      <c r="E89" s="132">
        <f t="shared" si="34"/>
        <v>3000</v>
      </c>
      <c r="F89" s="132">
        <f t="shared" si="34"/>
        <v>3623.29</v>
      </c>
      <c r="G89" s="82">
        <f t="shared" si="35"/>
        <v>6.0267631403858948</v>
      </c>
      <c r="H89" s="136">
        <f t="shared" si="36"/>
        <v>1.2077633333333333</v>
      </c>
    </row>
    <row r="90" spans="1:8" customFormat="1">
      <c r="A90" s="133"/>
      <c r="B90" s="133">
        <v>4123</v>
      </c>
      <c r="C90" s="144" t="s">
        <v>106</v>
      </c>
      <c r="D90" s="134">
        <v>601.20000000000005</v>
      </c>
      <c r="E90" s="135">
        <v>3000</v>
      </c>
      <c r="F90" s="135">
        <v>3623.29</v>
      </c>
      <c r="G90" s="83">
        <f t="shared" si="35"/>
        <v>6.0267631403858948</v>
      </c>
      <c r="H90" s="143">
        <f t="shared" si="36"/>
        <v>1.2077633333333333</v>
      </c>
    </row>
    <row r="91" spans="1:8" customFormat="1">
      <c r="A91" s="133"/>
      <c r="B91" s="6">
        <v>42</v>
      </c>
      <c r="C91" s="7" t="s">
        <v>107</v>
      </c>
      <c r="D91" s="131">
        <f t="shared" ref="D91:E91" si="37">D92+D99</f>
        <v>8632.01</v>
      </c>
      <c r="E91" s="131">
        <f t="shared" si="37"/>
        <v>80000</v>
      </c>
      <c r="F91" s="131">
        <f>F92+F99</f>
        <v>56104.469999999994</v>
      </c>
      <c r="G91" s="136">
        <f t="shared" si="35"/>
        <v>6.4995835268958206</v>
      </c>
      <c r="H91" s="136">
        <f t="shared" si="36"/>
        <v>0.70130587499999997</v>
      </c>
    </row>
    <row r="92" spans="1:8" customFormat="1">
      <c r="A92" s="133"/>
      <c r="B92" s="6">
        <v>422</v>
      </c>
      <c r="C92" s="7" t="s">
        <v>108</v>
      </c>
      <c r="D92" s="131">
        <f t="shared" ref="D92:E92" si="38">D93+D95+D96+D97+D98+D94</f>
        <v>8632.01</v>
      </c>
      <c r="E92" s="131">
        <f t="shared" si="38"/>
        <v>57000</v>
      </c>
      <c r="F92" s="131">
        <f>F93+F95+F96+F97+F98+F94</f>
        <v>36104.469999999994</v>
      </c>
      <c r="G92" s="82">
        <f t="shared" si="35"/>
        <v>4.1826260627594261</v>
      </c>
      <c r="H92" s="136">
        <f t="shared" si="36"/>
        <v>0.63341175438596475</v>
      </c>
    </row>
    <row r="93" spans="1:8" customFormat="1">
      <c r="A93" s="133"/>
      <c r="B93" s="133">
        <v>4221</v>
      </c>
      <c r="C93" s="144" t="s">
        <v>109</v>
      </c>
      <c r="D93" s="134">
        <v>5427.97</v>
      </c>
      <c r="E93" s="135">
        <v>44000</v>
      </c>
      <c r="F93" s="135">
        <v>25409.9</v>
      </c>
      <c r="G93" s="83">
        <f t="shared" si="35"/>
        <v>4.6812896902525258</v>
      </c>
      <c r="H93" s="143">
        <f t="shared" si="36"/>
        <v>0.5774977272727273</v>
      </c>
    </row>
    <row r="94" spans="1:8" customFormat="1">
      <c r="A94" s="133"/>
      <c r="B94" s="133" t="s">
        <v>110</v>
      </c>
      <c r="C94" s="144" t="s">
        <v>111</v>
      </c>
      <c r="D94" s="134">
        <v>0</v>
      </c>
      <c r="E94" s="135">
        <v>3000</v>
      </c>
      <c r="F94" s="135">
        <v>0</v>
      </c>
      <c r="G94" s="83">
        <v>0</v>
      </c>
      <c r="H94" s="143">
        <f t="shared" si="36"/>
        <v>0</v>
      </c>
    </row>
    <row r="95" spans="1:8" customFormat="1">
      <c r="A95" s="133"/>
      <c r="B95" s="133" t="s">
        <v>112</v>
      </c>
      <c r="C95" s="144" t="s">
        <v>113</v>
      </c>
      <c r="D95" s="134">
        <v>3204.04</v>
      </c>
      <c r="E95" s="135">
        <v>6700</v>
      </c>
      <c r="F95" s="135">
        <v>10482.129999999999</v>
      </c>
      <c r="G95" s="83">
        <f t="shared" si="35"/>
        <v>3.2715353116690178</v>
      </c>
      <c r="H95" s="143">
        <f t="shared" si="36"/>
        <v>1.564497014925373</v>
      </c>
    </row>
    <row r="96" spans="1:8" customFormat="1">
      <c r="A96" s="133"/>
      <c r="B96" s="133">
        <v>4224</v>
      </c>
      <c r="C96" s="144" t="s">
        <v>114</v>
      </c>
      <c r="D96" s="134">
        <v>0</v>
      </c>
      <c r="E96" s="135">
        <v>500</v>
      </c>
      <c r="F96" s="135">
        <v>42.1</v>
      </c>
      <c r="G96" s="83">
        <v>0</v>
      </c>
      <c r="H96" s="143">
        <f t="shared" si="36"/>
        <v>8.4199999999999997E-2</v>
      </c>
    </row>
    <row r="97" spans="1:8" customFormat="1">
      <c r="A97" s="133"/>
      <c r="B97" s="133">
        <v>4226</v>
      </c>
      <c r="C97" s="144" t="s">
        <v>237</v>
      </c>
      <c r="D97" s="134">
        <v>0</v>
      </c>
      <c r="E97" s="135">
        <v>1000</v>
      </c>
      <c r="F97" s="135">
        <v>170.34</v>
      </c>
      <c r="G97" s="83">
        <v>0</v>
      </c>
      <c r="H97" s="143">
        <f t="shared" si="36"/>
        <v>0.17033999999999999</v>
      </c>
    </row>
    <row r="98" spans="1:8" customFormat="1">
      <c r="A98" s="133"/>
      <c r="B98" s="133" t="s">
        <v>115</v>
      </c>
      <c r="C98" s="144" t="s">
        <v>116</v>
      </c>
      <c r="D98" s="134">
        <v>0</v>
      </c>
      <c r="E98" s="135">
        <v>1800</v>
      </c>
      <c r="F98" s="135"/>
      <c r="G98" s="83">
        <v>0</v>
      </c>
      <c r="H98" s="143">
        <f t="shared" si="36"/>
        <v>0</v>
      </c>
    </row>
    <row r="99" spans="1:8" customFormat="1">
      <c r="A99" s="133"/>
      <c r="B99" s="180">
        <v>424</v>
      </c>
      <c r="C99" s="165" t="s">
        <v>148</v>
      </c>
      <c r="D99" s="138">
        <f>D100</f>
        <v>0</v>
      </c>
      <c r="E99" s="138">
        <f t="shared" ref="E99:F99" si="39">E100</f>
        <v>23000</v>
      </c>
      <c r="F99" s="138">
        <f t="shared" si="39"/>
        <v>20000</v>
      </c>
      <c r="G99" s="82">
        <v>0</v>
      </c>
      <c r="H99" s="136">
        <f t="shared" si="36"/>
        <v>0.86956521739130432</v>
      </c>
    </row>
    <row r="100" spans="1:8" customFormat="1" ht="31.2">
      <c r="A100" s="133"/>
      <c r="B100" s="133">
        <v>4242</v>
      </c>
      <c r="C100" s="166" t="s">
        <v>149</v>
      </c>
      <c r="D100" s="134">
        <v>0</v>
      </c>
      <c r="E100" s="135">
        <v>23000</v>
      </c>
      <c r="F100" s="135">
        <v>20000</v>
      </c>
      <c r="G100" s="143">
        <v>0</v>
      </c>
      <c r="H100" s="143">
        <f t="shared" si="36"/>
        <v>0.86956521739130432</v>
      </c>
    </row>
    <row r="105" spans="1:8">
      <c r="E105" s="11"/>
    </row>
  </sheetData>
  <mergeCells count="5">
    <mergeCell ref="A1:H1"/>
    <mergeCell ref="A3:H3"/>
    <mergeCell ref="A5:H5"/>
    <mergeCell ref="A7:H7"/>
    <mergeCell ref="A37:H37"/>
  </mergeCells>
  <pageMargins left="0.7" right="0.7" top="0.75" bottom="0.7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6AB7-2FE4-4B7A-927F-477B14C47E0D}">
  <sheetPr>
    <pageSetUpPr fitToPage="1"/>
  </sheetPr>
  <dimension ref="A1:H38"/>
  <sheetViews>
    <sheetView view="pageBreakPreview" zoomScaleNormal="100" zoomScaleSheetLayoutView="100" workbookViewId="0">
      <selection activeCell="K7" sqref="K7"/>
    </sheetView>
  </sheetViews>
  <sheetFormatPr defaultColWidth="9.109375" defaultRowHeight="15.6"/>
  <cols>
    <col min="1" max="1" width="25.33203125" style="3" customWidth="1"/>
    <col min="2" max="2" width="15.6640625" style="3" customWidth="1"/>
    <col min="3" max="3" width="17.5546875" style="3" customWidth="1"/>
    <col min="4" max="4" width="16.6640625" style="3" customWidth="1"/>
    <col min="5" max="5" width="10.88671875" style="3" customWidth="1"/>
    <col min="6" max="6" width="11.88671875" style="3" customWidth="1"/>
    <col min="7" max="7" width="9.109375" style="3"/>
    <col min="8" max="8" width="9.109375" style="3" customWidth="1"/>
    <col min="9" max="16384" width="9.109375" style="3"/>
  </cols>
  <sheetData>
    <row r="1" spans="1:8" ht="29.4" customHeight="1">
      <c r="A1" s="269" t="s">
        <v>569</v>
      </c>
      <c r="B1" s="269"/>
      <c r="C1" s="269"/>
      <c r="D1" s="269"/>
      <c r="E1" s="269"/>
      <c r="F1" s="269"/>
      <c r="G1" s="269"/>
      <c r="H1" s="269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269" t="s">
        <v>16</v>
      </c>
      <c r="B3" s="269"/>
      <c r="C3" s="269"/>
      <c r="D3" s="269"/>
      <c r="E3" s="269"/>
      <c r="F3" s="269"/>
    </row>
    <row r="4" spans="1:8">
      <c r="B4" s="1"/>
      <c r="C4" s="1"/>
      <c r="D4" s="1"/>
      <c r="E4" s="2"/>
      <c r="F4" s="2"/>
    </row>
    <row r="5" spans="1:8" ht="18" customHeight="1">
      <c r="A5" s="269" t="s">
        <v>257</v>
      </c>
      <c r="B5" s="269"/>
      <c r="C5" s="269"/>
      <c r="D5" s="269"/>
      <c r="E5" s="269"/>
      <c r="F5" s="269"/>
    </row>
    <row r="6" spans="1:8">
      <c r="A6" s="1"/>
      <c r="B6" s="1"/>
      <c r="C6" s="1"/>
      <c r="D6" s="1"/>
      <c r="E6" s="2"/>
      <c r="F6" s="2"/>
    </row>
    <row r="7" spans="1:8" ht="15.75" customHeight="1">
      <c r="A7" s="269" t="s">
        <v>141</v>
      </c>
      <c r="B7" s="269"/>
      <c r="C7" s="269"/>
      <c r="D7" s="269"/>
      <c r="E7" s="269"/>
      <c r="F7" s="269"/>
    </row>
    <row r="8" spans="1:8">
      <c r="A8" s="1"/>
      <c r="B8" s="1"/>
      <c r="C8" s="1"/>
      <c r="D8" s="1"/>
      <c r="E8" s="2"/>
      <c r="F8" s="2"/>
    </row>
    <row r="9" spans="1:8" ht="31.2">
      <c r="A9" s="4" t="s">
        <v>25</v>
      </c>
      <c r="B9" s="5" t="s">
        <v>279</v>
      </c>
      <c r="C9" s="4" t="s">
        <v>281</v>
      </c>
      <c r="D9" s="4" t="s">
        <v>278</v>
      </c>
      <c r="E9" s="4" t="s">
        <v>118</v>
      </c>
      <c r="F9" s="4" t="s">
        <v>118</v>
      </c>
    </row>
    <row r="10" spans="1:8" ht="13.95" customHeight="1">
      <c r="A10" s="70">
        <v>1</v>
      </c>
      <c r="B10" s="71">
        <v>2</v>
      </c>
      <c r="C10" s="70">
        <v>3</v>
      </c>
      <c r="D10" s="70">
        <v>4</v>
      </c>
      <c r="E10" s="70" t="s">
        <v>46</v>
      </c>
      <c r="F10" s="70" t="s">
        <v>47</v>
      </c>
    </row>
    <row r="11" spans="1:8">
      <c r="A11" s="158" t="s">
        <v>0</v>
      </c>
      <c r="B11" s="159">
        <f t="shared" ref="B11:D11" si="0">B12+B14+B16+B18</f>
        <v>632681.03</v>
      </c>
      <c r="C11" s="159">
        <f t="shared" si="0"/>
        <v>1844500</v>
      </c>
      <c r="D11" s="159">
        <f t="shared" si="0"/>
        <v>871886.35</v>
      </c>
      <c r="E11" s="152">
        <f>D11/B11</f>
        <v>1.3780820170947752</v>
      </c>
      <c r="F11" s="152">
        <f>D11/C11</f>
        <v>0.47269522905936567</v>
      </c>
    </row>
    <row r="12" spans="1:8">
      <c r="A12" s="7" t="s">
        <v>32</v>
      </c>
      <c r="B12" s="67">
        <f t="shared" ref="B12:D12" si="1">B13</f>
        <v>409941.42</v>
      </c>
      <c r="C12" s="67">
        <f t="shared" si="1"/>
        <v>1452800</v>
      </c>
      <c r="D12" s="67">
        <f t="shared" si="1"/>
        <v>564832.93999999994</v>
      </c>
      <c r="E12" s="78">
        <f t="shared" ref="E12:E17" si="2">D12/B12</f>
        <v>1.3778381799038506</v>
      </c>
      <c r="F12" s="78">
        <f t="shared" ref="F12:F19" si="3">D12/C12</f>
        <v>0.38878919328193828</v>
      </c>
    </row>
    <row r="13" spans="1:8">
      <c r="A13" s="13" t="s">
        <v>33</v>
      </c>
      <c r="B13" s="9">
        <v>409941.42</v>
      </c>
      <c r="C13" s="9">
        <v>1452800</v>
      </c>
      <c r="D13" s="9">
        <v>564832.93999999994</v>
      </c>
      <c r="E13" s="79">
        <f t="shared" si="2"/>
        <v>1.3778381799038506</v>
      </c>
      <c r="F13" s="79">
        <f t="shared" si="3"/>
        <v>0.38878919328193828</v>
      </c>
    </row>
    <row r="14" spans="1:8">
      <c r="A14" s="7" t="s">
        <v>37</v>
      </c>
      <c r="B14" s="67">
        <f t="shared" ref="B14:D14" si="4">B15</f>
        <v>100124.92</v>
      </c>
      <c r="C14" s="67">
        <f t="shared" si="4"/>
        <v>192000</v>
      </c>
      <c r="D14" s="67">
        <f t="shared" si="4"/>
        <v>127231.62</v>
      </c>
      <c r="E14" s="78">
        <f t="shared" si="2"/>
        <v>1.2707288055760744</v>
      </c>
      <c r="F14" s="78">
        <f t="shared" si="3"/>
        <v>0.66266468749999996</v>
      </c>
    </row>
    <row r="15" spans="1:8">
      <c r="A15" s="13" t="s">
        <v>42</v>
      </c>
      <c r="B15" s="9">
        <v>100124.92</v>
      </c>
      <c r="C15" s="88">
        <v>192000</v>
      </c>
      <c r="D15" s="9">
        <v>127231.62</v>
      </c>
      <c r="E15" s="79">
        <f t="shared" si="2"/>
        <v>1.2707288055760744</v>
      </c>
      <c r="F15" s="79">
        <f t="shared" si="3"/>
        <v>0.66266468749999996</v>
      </c>
    </row>
    <row r="16" spans="1:8">
      <c r="A16" s="6" t="s">
        <v>38</v>
      </c>
      <c r="B16" s="69">
        <f t="shared" ref="B16:C16" si="5">B17</f>
        <v>122614.69</v>
      </c>
      <c r="C16" s="69">
        <f t="shared" si="5"/>
        <v>183700</v>
      </c>
      <c r="D16" s="69">
        <f>D17</f>
        <v>171687.12</v>
      </c>
      <c r="E16" s="78">
        <f t="shared" si="2"/>
        <v>1.4002165645894467</v>
      </c>
      <c r="F16" s="78">
        <f t="shared" si="3"/>
        <v>0.93460598802395212</v>
      </c>
    </row>
    <row r="17" spans="1:6">
      <c r="A17" s="14" t="s">
        <v>39</v>
      </c>
      <c r="B17" s="8">
        <v>122614.69</v>
      </c>
      <c r="C17" s="9">
        <v>183700</v>
      </c>
      <c r="D17" s="9">
        <v>171687.12</v>
      </c>
      <c r="E17" s="79">
        <f t="shared" si="2"/>
        <v>1.4002165645894467</v>
      </c>
      <c r="F17" s="79">
        <f t="shared" si="3"/>
        <v>0.93460598802395212</v>
      </c>
    </row>
    <row r="18" spans="1:6">
      <c r="A18" s="12" t="s">
        <v>40</v>
      </c>
      <c r="B18" s="69">
        <f t="shared" ref="B18:C18" si="6">B19</f>
        <v>0</v>
      </c>
      <c r="C18" s="69">
        <f t="shared" si="6"/>
        <v>16000</v>
      </c>
      <c r="D18" s="69">
        <f>D19</f>
        <v>8134.67</v>
      </c>
      <c r="E18" s="78">
        <v>0</v>
      </c>
      <c r="F18" s="78">
        <f t="shared" si="3"/>
        <v>0.50841687499999999</v>
      </c>
    </row>
    <row r="19" spans="1:6">
      <c r="A19" s="13" t="s">
        <v>41</v>
      </c>
      <c r="B19" s="8">
        <v>0</v>
      </c>
      <c r="C19" s="88">
        <v>16000</v>
      </c>
      <c r="D19" s="9">
        <v>8134.67</v>
      </c>
      <c r="E19" s="79">
        <v>0</v>
      </c>
      <c r="F19" s="79">
        <f t="shared" si="3"/>
        <v>0.50841687499999999</v>
      </c>
    </row>
    <row r="20" spans="1:6" ht="15.75" customHeight="1"/>
    <row r="22" spans="1:6">
      <c r="A22" s="269" t="s">
        <v>142</v>
      </c>
      <c r="B22" s="269"/>
      <c r="C22" s="269"/>
      <c r="D22" s="269"/>
      <c r="E22" s="269"/>
      <c r="F22" s="269"/>
    </row>
    <row r="23" spans="1:6">
      <c r="A23" s="1"/>
      <c r="B23" s="1"/>
      <c r="C23" s="1"/>
      <c r="D23" s="1"/>
      <c r="E23" s="2"/>
      <c r="F23" s="2"/>
    </row>
    <row r="24" spans="1:6" ht="29.25" customHeight="1">
      <c r="A24" s="4" t="s">
        <v>25</v>
      </c>
      <c r="B24" s="5" t="str">
        <f>B9</f>
        <v>Izvršenje I-VI. 2024</v>
      </c>
      <c r="C24" s="5" t="str">
        <f t="shared" ref="C24:D24" si="7">C9</f>
        <v>Plan 2025</v>
      </c>
      <c r="D24" s="5" t="str">
        <f t="shared" si="7"/>
        <v>Izvršenje I-VI. 2025</v>
      </c>
      <c r="E24" s="4" t="s">
        <v>118</v>
      </c>
      <c r="F24" s="4" t="s">
        <v>118</v>
      </c>
    </row>
    <row r="25" spans="1:6" ht="12.6" customHeight="1">
      <c r="A25" s="70">
        <v>1</v>
      </c>
      <c r="B25" s="71">
        <v>2</v>
      </c>
      <c r="C25" s="71">
        <v>3</v>
      </c>
      <c r="D25" s="71">
        <v>4</v>
      </c>
      <c r="E25" s="70" t="s">
        <v>46</v>
      </c>
      <c r="F25" s="70" t="s">
        <v>47</v>
      </c>
    </row>
    <row r="26" spans="1:6">
      <c r="A26" s="158" t="s">
        <v>1</v>
      </c>
      <c r="B26" s="159">
        <f t="shared" ref="B26:C26" si="8">B28+B30+B31+B33</f>
        <v>511634.43</v>
      </c>
      <c r="C26" s="159">
        <f t="shared" si="8"/>
        <v>1844500</v>
      </c>
      <c r="D26" s="159">
        <f>D28+D30+D31+D33</f>
        <v>822253.80999999994</v>
      </c>
      <c r="E26" s="152">
        <f>D26/B26</f>
        <v>1.6071119568712371</v>
      </c>
      <c r="F26" s="152">
        <f>D26/C26</f>
        <v>0.44578683111954454</v>
      </c>
    </row>
    <row r="27" spans="1:6">
      <c r="A27" s="7" t="s">
        <v>32</v>
      </c>
      <c r="B27" s="69">
        <f t="shared" ref="B27:C27" si="9">B28</f>
        <v>409957</v>
      </c>
      <c r="C27" s="69">
        <f t="shared" si="9"/>
        <v>1452800</v>
      </c>
      <c r="D27" s="69">
        <f>D28</f>
        <v>619648.41</v>
      </c>
      <c r="E27" s="78">
        <f t="shared" ref="E27:E34" si="10">D27/B27</f>
        <v>1.5114961081284135</v>
      </c>
      <c r="F27" s="78">
        <f t="shared" ref="F27:F34" si="11">D27/C27</f>
        <v>0.42652010600220269</v>
      </c>
    </row>
    <row r="28" spans="1:6">
      <c r="A28" s="13" t="s">
        <v>33</v>
      </c>
      <c r="B28" s="8">
        <v>409957</v>
      </c>
      <c r="C28" s="9">
        <v>1452800</v>
      </c>
      <c r="D28" s="9">
        <v>619648.41</v>
      </c>
      <c r="E28" s="79">
        <f t="shared" si="10"/>
        <v>1.5114961081284135</v>
      </c>
      <c r="F28" s="79">
        <f t="shared" si="11"/>
        <v>0.42652010600220269</v>
      </c>
    </row>
    <row r="29" spans="1:6">
      <c r="A29" s="7" t="s">
        <v>37</v>
      </c>
      <c r="B29" s="67">
        <f t="shared" ref="B29:C29" si="12">B30</f>
        <v>48917.760000000002</v>
      </c>
      <c r="C29" s="67">
        <f t="shared" si="12"/>
        <v>192000</v>
      </c>
      <c r="D29" s="67">
        <f>D30</f>
        <v>72113.570000000007</v>
      </c>
      <c r="E29" s="78">
        <f t="shared" si="10"/>
        <v>1.4741797253185756</v>
      </c>
      <c r="F29" s="78">
        <f t="shared" si="11"/>
        <v>0.37559151041666672</v>
      </c>
    </row>
    <row r="30" spans="1:6">
      <c r="A30" s="13" t="s">
        <v>42</v>
      </c>
      <c r="B30" s="9">
        <v>48917.760000000002</v>
      </c>
      <c r="C30" s="9">
        <v>192000</v>
      </c>
      <c r="D30" s="9">
        <v>72113.570000000007</v>
      </c>
      <c r="E30" s="79">
        <f t="shared" si="10"/>
        <v>1.4741797253185756</v>
      </c>
      <c r="F30" s="79">
        <f t="shared" si="11"/>
        <v>0.37559151041666672</v>
      </c>
    </row>
    <row r="31" spans="1:6">
      <c r="A31" s="6" t="s">
        <v>38</v>
      </c>
      <c r="B31" s="69">
        <f t="shared" ref="B31:C31" si="13">B32</f>
        <v>51734.67</v>
      </c>
      <c r="C31" s="69">
        <f t="shared" si="13"/>
        <v>183700</v>
      </c>
      <c r="D31" s="69">
        <f>D32</f>
        <v>126991.83</v>
      </c>
      <c r="E31" s="78">
        <f t="shared" si="10"/>
        <v>2.4546755589626841</v>
      </c>
      <c r="F31" s="78">
        <f t="shared" si="11"/>
        <v>0.69130010887316273</v>
      </c>
    </row>
    <row r="32" spans="1:6">
      <c r="A32" s="14" t="s">
        <v>39</v>
      </c>
      <c r="B32" s="8">
        <v>51734.67</v>
      </c>
      <c r="C32" s="9">
        <v>183700</v>
      </c>
      <c r="D32" s="89">
        <v>126991.83</v>
      </c>
      <c r="E32" s="79">
        <f t="shared" si="10"/>
        <v>2.4546755589626841</v>
      </c>
      <c r="F32" s="79">
        <f t="shared" si="11"/>
        <v>0.69130010887316273</v>
      </c>
    </row>
    <row r="33" spans="1:6">
      <c r="A33" s="12" t="s">
        <v>40</v>
      </c>
      <c r="B33" s="69">
        <f t="shared" ref="B33:C33" si="14">B34</f>
        <v>1025</v>
      </c>
      <c r="C33" s="69">
        <f t="shared" si="14"/>
        <v>16000</v>
      </c>
      <c r="D33" s="69">
        <f>D34</f>
        <v>3500</v>
      </c>
      <c r="E33" s="78">
        <f t="shared" si="10"/>
        <v>3.4146341463414633</v>
      </c>
      <c r="F33" s="78">
        <f t="shared" si="11"/>
        <v>0.21875</v>
      </c>
    </row>
    <row r="34" spans="1:6">
      <c r="A34" s="13" t="s">
        <v>41</v>
      </c>
      <c r="B34" s="8">
        <v>1025</v>
      </c>
      <c r="C34" s="9">
        <v>16000</v>
      </c>
      <c r="D34" s="9">
        <v>3500</v>
      </c>
      <c r="E34" s="79">
        <f t="shared" si="10"/>
        <v>3.4146341463414633</v>
      </c>
      <c r="F34" s="79">
        <f t="shared" si="11"/>
        <v>0.21875</v>
      </c>
    </row>
    <row r="38" spans="1:6">
      <c r="B38" s="11"/>
    </row>
  </sheetData>
  <mergeCells count="5">
    <mergeCell ref="A3:F3"/>
    <mergeCell ref="A5:F5"/>
    <mergeCell ref="A7:F7"/>
    <mergeCell ref="A22:F22"/>
    <mergeCell ref="A1:H1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view="pageBreakPreview" zoomScaleNormal="100" zoomScaleSheetLayoutView="100" workbookViewId="0">
      <selection activeCell="H6" sqref="H6"/>
    </sheetView>
  </sheetViews>
  <sheetFormatPr defaultColWidth="9.109375" defaultRowHeight="15.6"/>
  <cols>
    <col min="1" max="1" width="37.6640625" style="3" customWidth="1"/>
    <col min="2" max="2" width="14.6640625" style="3" bestFit="1" customWidth="1"/>
    <col min="3" max="4" width="15.6640625" style="3" customWidth="1"/>
    <col min="5" max="5" width="11.6640625" style="3" customWidth="1"/>
    <col min="6" max="6" width="11.88671875" style="3" customWidth="1"/>
    <col min="7" max="16384" width="9.109375" style="3"/>
  </cols>
  <sheetData>
    <row r="1" spans="1:6" ht="27" customHeight="1">
      <c r="A1" s="269" t="s">
        <v>570</v>
      </c>
      <c r="B1" s="269"/>
      <c r="C1" s="269"/>
      <c r="D1" s="269"/>
      <c r="E1" s="269"/>
      <c r="F1" s="269"/>
    </row>
    <row r="2" spans="1:6" ht="18" customHeight="1">
      <c r="A2" s="1"/>
      <c r="B2" s="1"/>
      <c r="C2" s="1"/>
      <c r="D2" s="1"/>
      <c r="E2" s="1"/>
      <c r="F2" s="1"/>
    </row>
    <row r="3" spans="1:6">
      <c r="A3" s="269" t="s">
        <v>16</v>
      </c>
      <c r="B3" s="269"/>
      <c r="C3" s="269"/>
      <c r="D3" s="269"/>
      <c r="E3" s="293"/>
      <c r="F3" s="293"/>
    </row>
    <row r="4" spans="1:6">
      <c r="A4" s="1"/>
      <c r="B4" s="1"/>
      <c r="C4" s="1"/>
      <c r="D4" s="1"/>
      <c r="E4" s="2"/>
      <c r="F4" s="2"/>
    </row>
    <row r="5" spans="1:6" ht="18" customHeight="1">
      <c r="A5" s="269" t="s">
        <v>257</v>
      </c>
      <c r="B5" s="274"/>
      <c r="C5" s="274"/>
      <c r="D5" s="274"/>
      <c r="E5" s="274"/>
      <c r="F5" s="274"/>
    </row>
    <row r="6" spans="1:6">
      <c r="A6" s="1"/>
      <c r="B6" s="1"/>
      <c r="C6" s="1"/>
      <c r="D6" s="1"/>
      <c r="E6" s="2"/>
      <c r="F6" s="2"/>
    </row>
    <row r="7" spans="1:6">
      <c r="A7" s="269" t="s">
        <v>143</v>
      </c>
      <c r="B7" s="294"/>
      <c r="C7" s="294"/>
      <c r="D7" s="294"/>
      <c r="E7" s="294"/>
      <c r="F7" s="294"/>
    </row>
    <row r="8" spans="1:6">
      <c r="A8" s="1"/>
      <c r="B8" s="1"/>
      <c r="C8" s="1"/>
      <c r="D8" s="1"/>
      <c r="E8" s="2"/>
      <c r="F8" s="2"/>
    </row>
    <row r="9" spans="1:6" ht="31.2">
      <c r="A9" s="4" t="s">
        <v>12</v>
      </c>
      <c r="B9" s="5" t="s">
        <v>279</v>
      </c>
      <c r="C9" s="4" t="s">
        <v>281</v>
      </c>
      <c r="D9" s="4" t="s">
        <v>282</v>
      </c>
      <c r="E9" s="4" t="s">
        <v>118</v>
      </c>
      <c r="F9" s="4" t="s">
        <v>118</v>
      </c>
    </row>
    <row r="10" spans="1:6">
      <c r="A10" s="70">
        <v>1</v>
      </c>
      <c r="B10" s="71">
        <v>2</v>
      </c>
      <c r="C10" s="70">
        <v>3</v>
      </c>
      <c r="D10" s="70">
        <v>4</v>
      </c>
      <c r="E10" s="70" t="s">
        <v>46</v>
      </c>
      <c r="F10" s="70" t="s">
        <v>47</v>
      </c>
    </row>
    <row r="11" spans="1:6" ht="15.75" customHeight="1">
      <c r="A11" s="150" t="s">
        <v>13</v>
      </c>
      <c r="B11" s="154">
        <f>B12</f>
        <v>511634.43</v>
      </c>
      <c r="C11" s="154">
        <f t="shared" ref="C11:D11" si="0">C12</f>
        <v>1844500</v>
      </c>
      <c r="D11" s="154">
        <f t="shared" si="0"/>
        <v>822253.81</v>
      </c>
      <c r="E11" s="77">
        <f>D11/B11</f>
        <v>1.6071119568712373</v>
      </c>
      <c r="F11" s="77">
        <f>D11/C11</f>
        <v>0.44578683111954465</v>
      </c>
    </row>
    <row r="12" spans="1:6" ht="15.75" customHeight="1">
      <c r="A12" s="6" t="s">
        <v>43</v>
      </c>
      <c r="B12" s="69">
        <f>B13</f>
        <v>511634.43</v>
      </c>
      <c r="C12" s="69">
        <f t="shared" ref="C12:D12" si="1">C13</f>
        <v>1844500</v>
      </c>
      <c r="D12" s="69">
        <f t="shared" si="1"/>
        <v>822253.81</v>
      </c>
      <c r="E12" s="82">
        <f t="shared" ref="E12:E13" si="2">D12/B12</f>
        <v>1.6071119568712373</v>
      </c>
      <c r="F12" s="82">
        <f t="shared" ref="F12:F13" si="3">D12/C12</f>
        <v>0.44578683111954465</v>
      </c>
    </row>
    <row r="13" spans="1:6">
      <c r="A13" s="14" t="s">
        <v>44</v>
      </c>
      <c r="B13" s="8">
        <v>511634.43</v>
      </c>
      <c r="C13" s="9">
        <v>1844500</v>
      </c>
      <c r="D13" s="9">
        <v>822253.81</v>
      </c>
      <c r="E13" s="83">
        <f t="shared" si="2"/>
        <v>1.6071119568712373</v>
      </c>
      <c r="F13" s="83">
        <f t="shared" si="3"/>
        <v>0.44578683111954465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598E-C7B2-4B11-80CA-ECFA9E2848F2}">
  <sheetPr>
    <pageSetUpPr fitToPage="1"/>
  </sheetPr>
  <dimension ref="A1:H14"/>
  <sheetViews>
    <sheetView view="pageBreakPreview" zoomScaleNormal="100" zoomScaleSheetLayoutView="100" workbookViewId="0">
      <selection sqref="A1:F1"/>
    </sheetView>
  </sheetViews>
  <sheetFormatPr defaultRowHeight="14.4"/>
  <cols>
    <col min="1" max="1" width="48.6640625" customWidth="1"/>
    <col min="2" max="2" width="14.6640625" bestFit="1" customWidth="1"/>
    <col min="3" max="4" width="15.6640625" customWidth="1"/>
    <col min="5" max="5" width="19.6640625" customWidth="1"/>
    <col min="6" max="6" width="17.33203125" customWidth="1"/>
  </cols>
  <sheetData>
    <row r="1" spans="1:8" ht="15.6" customHeight="1">
      <c r="A1" s="269" t="s">
        <v>571</v>
      </c>
      <c r="B1" s="269"/>
      <c r="C1" s="269"/>
      <c r="D1" s="269"/>
      <c r="E1" s="269"/>
      <c r="F1" s="269"/>
    </row>
    <row r="3" spans="1:8" s="3" customFormat="1" ht="15.75" customHeight="1">
      <c r="A3" s="1" t="s">
        <v>147</v>
      </c>
      <c r="B3" s="269" t="s">
        <v>16</v>
      </c>
      <c r="C3" s="269"/>
      <c r="D3" s="1"/>
      <c r="E3" s="1"/>
      <c r="F3" s="1"/>
      <c r="G3" s="1"/>
      <c r="H3" s="1"/>
    </row>
    <row r="5" spans="1:8" ht="15.6">
      <c r="A5" s="295" t="s">
        <v>258</v>
      </c>
      <c r="B5" s="295"/>
      <c r="C5" s="295"/>
      <c r="D5" s="295"/>
      <c r="E5" s="295"/>
      <c r="F5" s="295"/>
    </row>
    <row r="6" spans="1:8">
      <c r="A6" s="91"/>
      <c r="B6" s="91"/>
      <c r="C6" s="91"/>
      <c r="D6" s="91"/>
      <c r="E6" s="91"/>
      <c r="F6" s="91"/>
    </row>
    <row r="7" spans="1:8" ht="15.6">
      <c r="A7" s="295" t="s">
        <v>122</v>
      </c>
      <c r="B7" s="295"/>
      <c r="C7" s="295"/>
      <c r="D7" s="295"/>
      <c r="E7" s="295"/>
      <c r="F7" s="295"/>
    </row>
    <row r="8" spans="1:8" ht="15.6">
      <c r="A8" s="92"/>
      <c r="B8" s="92"/>
      <c r="C8" s="92"/>
      <c r="D8" s="92"/>
      <c r="E8" s="92"/>
      <c r="F8" s="92"/>
    </row>
    <row r="9" spans="1:8" ht="31.2">
      <c r="A9" s="106" t="s">
        <v>12</v>
      </c>
      <c r="B9" s="107" t="s">
        <v>284</v>
      </c>
      <c r="C9" s="107" t="s">
        <v>281</v>
      </c>
      <c r="D9" s="107" t="s">
        <v>278</v>
      </c>
      <c r="E9" s="107" t="s">
        <v>135</v>
      </c>
      <c r="F9" s="107" t="s">
        <v>135</v>
      </c>
    </row>
    <row r="10" spans="1:8" ht="15.6">
      <c r="A10" s="120">
        <v>1</v>
      </c>
      <c r="B10" s="121">
        <v>2</v>
      </c>
      <c r="C10" s="121">
        <v>3</v>
      </c>
      <c r="D10" s="121">
        <v>4</v>
      </c>
      <c r="E10" s="121" t="s">
        <v>46</v>
      </c>
      <c r="F10" s="121" t="s">
        <v>47</v>
      </c>
    </row>
    <row r="11" spans="1:8" ht="15.6">
      <c r="A11" s="111" t="s">
        <v>119</v>
      </c>
      <c r="B11" s="122">
        <v>0</v>
      </c>
      <c r="C11" s="122">
        <v>0</v>
      </c>
      <c r="D11" s="122">
        <v>0</v>
      </c>
      <c r="E11" s="124">
        <v>0</v>
      </c>
      <c r="F11" s="124">
        <v>0</v>
      </c>
    </row>
    <row r="12" spans="1:8" ht="15.6">
      <c r="A12" s="111" t="s">
        <v>120</v>
      </c>
      <c r="B12" s="122">
        <v>0</v>
      </c>
      <c r="C12" s="122">
        <v>0</v>
      </c>
      <c r="D12" s="122">
        <v>0</v>
      </c>
      <c r="E12" s="124">
        <v>0</v>
      </c>
      <c r="F12" s="124">
        <v>0</v>
      </c>
    </row>
    <row r="13" spans="1:8" ht="15.6">
      <c r="A13" s="102" t="s">
        <v>121</v>
      </c>
      <c r="B13" s="103">
        <f>B11-B12</f>
        <v>0</v>
      </c>
      <c r="C13" s="103">
        <f>C11-C12</f>
        <v>0</v>
      </c>
      <c r="D13" s="103">
        <f>D11-D12</f>
        <v>0</v>
      </c>
      <c r="E13" s="125">
        <v>0</v>
      </c>
      <c r="F13" s="105">
        <v>0</v>
      </c>
    </row>
    <row r="14" spans="1:8">
      <c r="A14" s="93"/>
      <c r="B14" s="93"/>
      <c r="C14" s="93"/>
      <c r="D14" s="93"/>
      <c r="E14" s="93"/>
      <c r="F14" s="93"/>
    </row>
  </sheetData>
  <mergeCells count="4">
    <mergeCell ref="A5:F5"/>
    <mergeCell ref="A7:F7"/>
    <mergeCell ref="A1:F1"/>
    <mergeCell ref="B3:C3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8283-5EEA-493F-A9D2-6FB9C3E55528}">
  <dimension ref="A1:G13"/>
  <sheetViews>
    <sheetView view="pageBreakPreview" zoomScaleNormal="100" zoomScaleSheetLayoutView="100" workbookViewId="0">
      <selection activeCell="H25" sqref="H25"/>
    </sheetView>
  </sheetViews>
  <sheetFormatPr defaultRowHeight="14.4"/>
  <cols>
    <col min="1" max="1" width="37.6640625" customWidth="1"/>
    <col min="2" max="2" width="14.6640625" bestFit="1" customWidth="1"/>
    <col min="3" max="4" width="15.6640625" customWidth="1"/>
    <col min="5" max="5" width="13.6640625" customWidth="1"/>
    <col min="6" max="6" width="14" customWidth="1"/>
  </cols>
  <sheetData>
    <row r="1" spans="1:7" ht="15.6">
      <c r="A1" s="269" t="s">
        <v>571</v>
      </c>
      <c r="B1" s="269"/>
      <c r="C1" s="269"/>
      <c r="D1" s="269"/>
      <c r="E1" s="269"/>
      <c r="F1" s="269"/>
    </row>
    <row r="2" spans="1:7" ht="15.6">
      <c r="A2" s="1"/>
      <c r="B2" s="1"/>
      <c r="C2" s="1"/>
      <c r="D2" s="1"/>
      <c r="E2" s="1"/>
      <c r="F2" s="1"/>
    </row>
    <row r="3" spans="1:7" ht="15.6">
      <c r="A3" s="1"/>
      <c r="B3" s="1"/>
      <c r="C3" s="1" t="s">
        <v>16</v>
      </c>
      <c r="D3" s="1"/>
      <c r="E3" s="1"/>
      <c r="F3" s="1"/>
    </row>
    <row r="4" spans="1:7" ht="15.6">
      <c r="A4" s="1"/>
      <c r="B4" s="1"/>
      <c r="C4" s="1"/>
      <c r="D4" s="1"/>
      <c r="E4" s="1"/>
      <c r="F4" s="1"/>
    </row>
    <row r="5" spans="1:7" ht="15.6">
      <c r="A5" s="295" t="s">
        <v>259</v>
      </c>
      <c r="B5" s="295"/>
      <c r="C5" s="295"/>
      <c r="D5" s="295"/>
      <c r="E5" s="295"/>
      <c r="F5" s="295"/>
      <c r="G5" s="295"/>
    </row>
    <row r="7" spans="1:7" ht="15.6">
      <c r="A7" s="296" t="s">
        <v>123</v>
      </c>
      <c r="B7" s="296"/>
      <c r="C7" s="296"/>
      <c r="D7" s="296"/>
      <c r="E7" s="296"/>
      <c r="F7" s="296"/>
    </row>
    <row r="8" spans="1:7" ht="15.6">
      <c r="A8" s="94"/>
      <c r="B8" s="94"/>
      <c r="C8" s="94"/>
      <c r="D8" s="94"/>
      <c r="E8" s="94"/>
      <c r="F8" s="94"/>
    </row>
    <row r="9" spans="1:7" ht="31.2">
      <c r="A9" s="118" t="s">
        <v>12</v>
      </c>
      <c r="B9" s="108" t="s">
        <v>284</v>
      </c>
      <c r="C9" s="108" t="s">
        <v>281</v>
      </c>
      <c r="D9" s="108" t="s">
        <v>278</v>
      </c>
      <c r="E9" s="108" t="s">
        <v>136</v>
      </c>
      <c r="F9" s="108" t="s">
        <v>118</v>
      </c>
    </row>
    <row r="10" spans="1:7" ht="15.6">
      <c r="A10" s="120">
        <v>1</v>
      </c>
      <c r="B10" s="121">
        <v>2</v>
      </c>
      <c r="C10" s="121">
        <v>3</v>
      </c>
      <c r="D10" s="121">
        <v>4</v>
      </c>
      <c r="E10" s="121" t="s">
        <v>46</v>
      </c>
      <c r="F10" s="121" t="s">
        <v>47</v>
      </c>
    </row>
    <row r="11" spans="1:7" ht="15.6">
      <c r="A11" s="111" t="s">
        <v>137</v>
      </c>
      <c r="B11" s="122">
        <v>0</v>
      </c>
      <c r="C11" s="123">
        <v>0</v>
      </c>
      <c r="D11" s="122">
        <v>0</v>
      </c>
      <c r="E11" s="124">
        <v>0</v>
      </c>
      <c r="F11" s="124">
        <v>0</v>
      </c>
    </row>
    <row r="12" spans="1:7" ht="15.6">
      <c r="A12" s="111" t="s">
        <v>138</v>
      </c>
      <c r="B12" s="122">
        <v>0</v>
      </c>
      <c r="C12" s="123">
        <v>0</v>
      </c>
      <c r="D12" s="122">
        <v>0</v>
      </c>
      <c r="E12" s="124">
        <v>0</v>
      </c>
      <c r="F12" s="124">
        <v>0</v>
      </c>
    </row>
    <row r="13" spans="1:7" ht="15.6">
      <c r="A13" s="102" t="s">
        <v>121</v>
      </c>
      <c r="B13" s="103">
        <v>0</v>
      </c>
      <c r="C13" s="104">
        <v>0</v>
      </c>
      <c r="D13" s="103">
        <v>0</v>
      </c>
      <c r="E13" s="119">
        <v>0</v>
      </c>
      <c r="F13" s="119">
        <v>0</v>
      </c>
    </row>
  </sheetData>
  <mergeCells count="3">
    <mergeCell ref="A7:F7"/>
    <mergeCell ref="A1:F1"/>
    <mergeCell ref="A5: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4CF7-70C3-4C33-B010-D0824381D43B}">
  <sheetPr>
    <pageSetUpPr fitToPage="1"/>
  </sheetPr>
  <dimension ref="A1:G13"/>
  <sheetViews>
    <sheetView view="pageBreakPreview" zoomScaleNormal="100" zoomScaleSheetLayoutView="100" workbookViewId="0">
      <selection activeCell="E28" sqref="E28"/>
    </sheetView>
  </sheetViews>
  <sheetFormatPr defaultRowHeight="14.4"/>
  <cols>
    <col min="1" max="1" width="48.6640625" customWidth="1"/>
    <col min="2" max="2" width="14.6640625" bestFit="1" customWidth="1"/>
    <col min="3" max="3" width="45.6640625" customWidth="1"/>
    <col min="4" max="4" width="15.6640625" customWidth="1"/>
    <col min="5" max="5" width="19.6640625" customWidth="1"/>
    <col min="6" max="6" width="17.33203125" customWidth="1"/>
  </cols>
  <sheetData>
    <row r="1" spans="1:7" ht="15.6" customHeight="1">
      <c r="A1" s="269" t="s">
        <v>570</v>
      </c>
      <c r="B1" s="269"/>
      <c r="C1" s="269"/>
      <c r="D1" s="269"/>
      <c r="E1" s="269"/>
      <c r="F1" s="269"/>
    </row>
    <row r="3" spans="1:7" ht="15.6">
      <c r="A3" s="300" t="s">
        <v>145</v>
      </c>
      <c r="B3" s="300"/>
      <c r="C3" s="300"/>
      <c r="D3" s="300"/>
      <c r="E3" s="300"/>
      <c r="F3" s="300"/>
      <c r="G3" s="300"/>
    </row>
    <row r="4" spans="1:7" ht="15.6">
      <c r="A4" s="95"/>
      <c r="B4" s="95"/>
      <c r="C4" s="95"/>
      <c r="D4" s="95"/>
      <c r="E4" s="95"/>
      <c r="F4" s="95"/>
      <c r="G4" s="95"/>
    </row>
    <row r="5" spans="1:7" ht="15.6">
      <c r="A5" s="301" t="s">
        <v>260</v>
      </c>
      <c r="B5" s="301"/>
      <c r="C5" s="301"/>
      <c r="D5" s="301"/>
      <c r="E5" s="301"/>
      <c r="F5" s="301"/>
      <c r="G5" s="96"/>
    </row>
    <row r="6" spans="1:7">
      <c r="A6" s="91"/>
      <c r="B6" s="91"/>
      <c r="C6" s="91"/>
      <c r="D6" s="91"/>
      <c r="E6" s="91"/>
      <c r="F6" s="91"/>
      <c r="G6" s="91"/>
    </row>
    <row r="7" spans="1:7" ht="15.6">
      <c r="A7" s="302" t="s">
        <v>12</v>
      </c>
      <c r="B7" s="302"/>
      <c r="C7" s="302"/>
      <c r="D7" s="108" t="s">
        <v>281</v>
      </c>
      <c r="E7" s="108" t="s">
        <v>278</v>
      </c>
      <c r="F7" s="108" t="s">
        <v>136</v>
      </c>
      <c r="G7" s="91"/>
    </row>
    <row r="8" spans="1:7" ht="15.6">
      <c r="A8" s="297">
        <v>1</v>
      </c>
      <c r="B8" s="298"/>
      <c r="C8" s="299"/>
      <c r="D8" s="127">
        <v>2</v>
      </c>
      <c r="E8" s="127">
        <v>3</v>
      </c>
      <c r="F8" s="127" t="s">
        <v>146</v>
      </c>
      <c r="G8" s="91"/>
    </row>
    <row r="9" spans="1:7" ht="15.6">
      <c r="A9" s="126" t="s">
        <v>124</v>
      </c>
      <c r="B9" s="109"/>
      <c r="C9" s="110"/>
      <c r="D9" s="114">
        <f t="shared" ref="D9:E12" si="0">D10</f>
        <v>1844500</v>
      </c>
      <c r="E9" s="114">
        <f t="shared" si="0"/>
        <v>822253.81</v>
      </c>
      <c r="F9" s="115">
        <f>E9/D9</f>
        <v>0.44578683111954465</v>
      </c>
      <c r="G9" s="91"/>
    </row>
    <row r="10" spans="1:7" ht="15.6">
      <c r="A10" s="102" t="s">
        <v>125</v>
      </c>
      <c r="B10" s="102" t="s">
        <v>126</v>
      </c>
      <c r="C10" s="102" t="s">
        <v>127</v>
      </c>
      <c r="D10" s="112">
        <f t="shared" si="0"/>
        <v>1844500</v>
      </c>
      <c r="E10" s="112">
        <f t="shared" si="0"/>
        <v>822253.81</v>
      </c>
      <c r="F10" s="117">
        <f t="shared" ref="F10:F13" si="1">E10/D10</f>
        <v>0.44578683111954465</v>
      </c>
      <c r="G10" s="91"/>
    </row>
    <row r="11" spans="1:7" ht="15.6">
      <c r="A11" s="111" t="s">
        <v>128</v>
      </c>
      <c r="B11" s="111" t="s">
        <v>129</v>
      </c>
      <c r="C11" s="111" t="s">
        <v>127</v>
      </c>
      <c r="D11" s="113">
        <f t="shared" si="0"/>
        <v>1844500</v>
      </c>
      <c r="E11" s="113">
        <f t="shared" si="0"/>
        <v>822253.81</v>
      </c>
      <c r="F11" s="116">
        <f t="shared" si="1"/>
        <v>0.44578683111954465</v>
      </c>
      <c r="G11" s="91"/>
    </row>
    <row r="12" spans="1:7" ht="15.6">
      <c r="A12" s="111" t="s">
        <v>128</v>
      </c>
      <c r="B12" s="111" t="s">
        <v>130</v>
      </c>
      <c r="C12" s="111" t="s">
        <v>131</v>
      </c>
      <c r="D12" s="113">
        <f t="shared" si="0"/>
        <v>1844500</v>
      </c>
      <c r="E12" s="113">
        <f t="shared" si="0"/>
        <v>822253.81</v>
      </c>
      <c r="F12" s="116">
        <f t="shared" si="1"/>
        <v>0.44578683111954465</v>
      </c>
      <c r="G12" s="91"/>
    </row>
    <row r="13" spans="1:7" ht="15.6">
      <c r="A13" s="111" t="s">
        <v>132</v>
      </c>
      <c r="B13" s="111" t="s">
        <v>133</v>
      </c>
      <c r="C13" s="111" t="s">
        <v>134</v>
      </c>
      <c r="D13" s="113">
        <v>1844500</v>
      </c>
      <c r="E13" s="113">
        <v>822253.81</v>
      </c>
      <c r="F13" s="116">
        <f t="shared" si="1"/>
        <v>0.44578683111954465</v>
      </c>
      <c r="G13" s="93"/>
    </row>
  </sheetData>
  <mergeCells count="5">
    <mergeCell ref="A8:C8"/>
    <mergeCell ref="A3:G3"/>
    <mergeCell ref="A5:F5"/>
    <mergeCell ref="A7:C7"/>
    <mergeCell ref="A1:F1"/>
  </mergeCells>
  <pageMargins left="0.7" right="0.7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D231-6FC7-43B0-AB74-13EE66E29376}">
  <sheetPr>
    <pageSetUpPr fitToPage="1"/>
  </sheetPr>
  <dimension ref="A1:Z301"/>
  <sheetViews>
    <sheetView view="pageBreakPreview" topLeftCell="A202" zoomScale="90" zoomScaleNormal="100" zoomScaleSheetLayoutView="90" workbookViewId="0">
      <selection activeCell="I291" sqref="I291"/>
    </sheetView>
  </sheetViews>
  <sheetFormatPr defaultRowHeight="14.4"/>
  <cols>
    <col min="1" max="1" width="16.44140625" customWidth="1"/>
    <col min="2" max="2" width="16.6640625" style="177" customWidth="1"/>
    <col min="3" max="3" width="60.5546875" customWidth="1"/>
    <col min="4" max="4" width="15.6640625" customWidth="1"/>
    <col min="5" max="5" width="17.6640625" customWidth="1"/>
    <col min="6" max="6" width="18" customWidth="1"/>
    <col min="7" max="7" width="14" customWidth="1"/>
  </cols>
  <sheetData>
    <row r="1" spans="1:26" ht="15.6" customHeight="1">
      <c r="A1" s="161"/>
      <c r="B1" s="179" t="s">
        <v>571</v>
      </c>
      <c r="C1" s="178"/>
      <c r="D1" s="178"/>
      <c r="E1" s="178"/>
      <c r="F1" s="178"/>
      <c r="G1" s="178"/>
    </row>
    <row r="2" spans="1:26" ht="15.6">
      <c r="A2" s="161"/>
      <c r="B2" s="27"/>
      <c r="C2" s="27"/>
      <c r="D2" s="27"/>
      <c r="E2" s="27"/>
      <c r="F2" s="27"/>
    </row>
    <row r="3" spans="1:26" ht="15.6">
      <c r="A3" s="161"/>
      <c r="B3" s="27"/>
      <c r="C3" s="90" t="s">
        <v>233</v>
      </c>
      <c r="D3" s="27"/>
      <c r="E3" s="27"/>
      <c r="F3" s="27"/>
    </row>
    <row r="4" spans="1:26" ht="15.6">
      <c r="A4" s="161"/>
      <c r="B4" s="27"/>
      <c r="C4" s="90"/>
      <c r="D4" s="27"/>
      <c r="E4" s="27"/>
      <c r="F4" s="27"/>
    </row>
    <row r="5" spans="1:26" ht="15.6">
      <c r="A5" s="161"/>
      <c r="B5" s="27" t="s">
        <v>144</v>
      </c>
      <c r="C5" s="90" t="s">
        <v>261</v>
      </c>
      <c r="D5" s="27"/>
      <c r="E5" s="27"/>
      <c r="F5" s="27"/>
    </row>
    <row r="6" spans="1:26" ht="15.6">
      <c r="A6" s="161"/>
      <c r="B6" s="175"/>
      <c r="C6" s="161"/>
      <c r="D6" s="27"/>
      <c r="E6" s="27"/>
      <c r="F6" s="2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</row>
    <row r="8" spans="1:26" ht="15.6">
      <c r="A8" s="162"/>
      <c r="B8" s="176" t="s">
        <v>151</v>
      </c>
      <c r="C8" s="172" t="s">
        <v>24</v>
      </c>
      <c r="D8" s="171" t="s">
        <v>280</v>
      </c>
      <c r="E8" s="171" t="s">
        <v>278</v>
      </c>
      <c r="F8" s="171" t="s">
        <v>135</v>
      </c>
    </row>
    <row r="9" spans="1:26" ht="15.6">
      <c r="A9" s="162"/>
      <c r="B9" s="162">
        <v>1</v>
      </c>
      <c r="C9" s="162">
        <v>2</v>
      </c>
      <c r="D9" s="129">
        <v>3</v>
      </c>
      <c r="E9" s="129">
        <v>4</v>
      </c>
      <c r="F9" s="129" t="s">
        <v>158</v>
      </c>
    </row>
    <row r="10" spans="1:26" ht="15.6">
      <c r="A10" s="303" t="s">
        <v>152</v>
      </c>
      <c r="B10" s="303"/>
      <c r="C10" s="228"/>
      <c r="D10" s="100">
        <v>1844500</v>
      </c>
      <c r="E10" s="100">
        <f t="shared" ref="E10" si="0">E11</f>
        <v>822253.81</v>
      </c>
      <c r="F10" s="101">
        <f t="shared" ref="F10:F18" si="1">E10/D10</f>
        <v>0.44578683111954465</v>
      </c>
    </row>
    <row r="11" spans="1:26" ht="15.6">
      <c r="A11" s="227" t="s">
        <v>153</v>
      </c>
      <c r="B11" s="227"/>
      <c r="C11" s="229"/>
      <c r="D11" s="100">
        <v>1844500</v>
      </c>
      <c r="E11" s="100">
        <f>E12</f>
        <v>822253.81</v>
      </c>
      <c r="F11" s="101">
        <f t="shared" si="1"/>
        <v>0.44578683111954465</v>
      </c>
    </row>
    <row r="12" spans="1:26" ht="31.2" customHeight="1">
      <c r="A12" s="237" t="s">
        <v>154</v>
      </c>
      <c r="B12" s="237" t="s">
        <v>285</v>
      </c>
      <c r="C12" s="238" t="s">
        <v>155</v>
      </c>
      <c r="D12" s="239">
        <v>1844500</v>
      </c>
      <c r="E12" s="239">
        <v>822253.81</v>
      </c>
      <c r="F12" s="128">
        <f t="shared" si="1"/>
        <v>0.44578683111954465</v>
      </c>
    </row>
    <row r="13" spans="1:26" ht="15.6">
      <c r="A13" s="240" t="s">
        <v>156</v>
      </c>
      <c r="B13" s="240" t="s">
        <v>157</v>
      </c>
      <c r="C13" s="241" t="s">
        <v>286</v>
      </c>
      <c r="D13" s="242">
        <v>1231400</v>
      </c>
      <c r="E13" s="242">
        <v>518104.95</v>
      </c>
      <c r="F13" s="160">
        <f t="shared" si="1"/>
        <v>0.42074464024687347</v>
      </c>
    </row>
    <row r="14" spans="1:26" ht="15.6">
      <c r="A14" s="243" t="s">
        <v>287</v>
      </c>
      <c r="B14" s="243" t="s">
        <v>288</v>
      </c>
      <c r="C14" s="244" t="s">
        <v>289</v>
      </c>
      <c r="D14" s="245">
        <v>1149300</v>
      </c>
      <c r="E14" s="245">
        <v>489860.23</v>
      </c>
      <c r="F14" s="101">
        <f t="shared" si="1"/>
        <v>0.42622485860958842</v>
      </c>
    </row>
    <row r="15" spans="1:26" ht="15.6">
      <c r="A15" s="230" t="s">
        <v>150</v>
      </c>
      <c r="B15" s="230" t="s">
        <v>290</v>
      </c>
      <c r="C15" s="231" t="s">
        <v>10</v>
      </c>
      <c r="D15" s="232">
        <v>769000</v>
      </c>
      <c r="E15" s="232">
        <v>357197.99</v>
      </c>
      <c r="F15" s="98">
        <f t="shared" si="1"/>
        <v>0.46449673602080621</v>
      </c>
    </row>
    <row r="16" spans="1:26" ht="15.6">
      <c r="A16" s="173" t="s">
        <v>291</v>
      </c>
      <c r="B16" s="173" t="s">
        <v>292</v>
      </c>
      <c r="C16" s="233" t="s">
        <v>159</v>
      </c>
      <c r="D16" s="234">
        <v>585000</v>
      </c>
      <c r="E16" s="234">
        <v>267113.67</v>
      </c>
      <c r="F16" s="98">
        <f t="shared" si="1"/>
        <v>0.45660456410256406</v>
      </c>
    </row>
    <row r="17" spans="1:6" ht="15.6">
      <c r="A17" s="173" t="s">
        <v>293</v>
      </c>
      <c r="B17" s="173" t="s">
        <v>294</v>
      </c>
      <c r="C17" s="233" t="s">
        <v>160</v>
      </c>
      <c r="D17" s="234">
        <v>5000</v>
      </c>
      <c r="E17" s="234">
        <v>1376.43</v>
      </c>
      <c r="F17" s="99">
        <f t="shared" si="1"/>
        <v>0.27528600000000003</v>
      </c>
    </row>
    <row r="18" spans="1:6" ht="15.6">
      <c r="A18" s="173" t="s">
        <v>295</v>
      </c>
      <c r="B18" s="173" t="s">
        <v>296</v>
      </c>
      <c r="C18" s="233" t="s">
        <v>161</v>
      </c>
      <c r="D18" s="234">
        <v>82000</v>
      </c>
      <c r="E18" s="234">
        <v>49460.19</v>
      </c>
      <c r="F18" s="99">
        <f t="shared" si="1"/>
        <v>0.60317304878048783</v>
      </c>
    </row>
    <row r="19" spans="1:6" ht="15.6">
      <c r="A19" s="173" t="s">
        <v>297</v>
      </c>
      <c r="B19" s="173" t="s">
        <v>298</v>
      </c>
      <c r="C19" s="233" t="s">
        <v>162</v>
      </c>
      <c r="D19" s="234">
        <v>97000</v>
      </c>
      <c r="E19" s="234">
        <v>39247.699999999997</v>
      </c>
      <c r="F19" s="99">
        <f>E19/D19</f>
        <v>0.40461546391752573</v>
      </c>
    </row>
    <row r="20" spans="1:6" ht="15.6">
      <c r="A20" s="230" t="s">
        <v>150</v>
      </c>
      <c r="B20" s="230" t="s">
        <v>299</v>
      </c>
      <c r="C20" s="231" t="s">
        <v>17</v>
      </c>
      <c r="D20" s="232">
        <v>367400</v>
      </c>
      <c r="E20" s="232">
        <v>132659.09</v>
      </c>
      <c r="F20" s="98">
        <f t="shared" ref="F20:F23" si="2">E20/D20</f>
        <v>0.36107536744692431</v>
      </c>
    </row>
    <row r="21" spans="1:6" ht="15.6">
      <c r="A21" s="173" t="s">
        <v>300</v>
      </c>
      <c r="B21" s="173" t="s">
        <v>301</v>
      </c>
      <c r="C21" s="233" t="s">
        <v>163</v>
      </c>
      <c r="D21" s="234">
        <v>17000</v>
      </c>
      <c r="E21" s="234">
        <v>12735.83</v>
      </c>
      <c r="F21" s="99">
        <f t="shared" si="2"/>
        <v>0.74916647058823527</v>
      </c>
    </row>
    <row r="22" spans="1:6" ht="15.6">
      <c r="A22" s="173" t="s">
        <v>302</v>
      </c>
      <c r="B22" s="173" t="s">
        <v>303</v>
      </c>
      <c r="C22" s="233" t="s">
        <v>164</v>
      </c>
      <c r="D22" s="234">
        <v>3600</v>
      </c>
      <c r="E22" s="234">
        <v>2705.74</v>
      </c>
      <c r="F22" s="99">
        <f t="shared" si="2"/>
        <v>0.75159444444444434</v>
      </c>
    </row>
    <row r="23" spans="1:6" ht="15.6">
      <c r="A23" s="173" t="s">
        <v>304</v>
      </c>
      <c r="B23" s="173" t="s">
        <v>305</v>
      </c>
      <c r="C23" s="233" t="s">
        <v>165</v>
      </c>
      <c r="D23" s="234">
        <v>300</v>
      </c>
      <c r="E23" s="234">
        <v>61.14</v>
      </c>
      <c r="F23" s="99">
        <f t="shared" si="2"/>
        <v>0.20380000000000001</v>
      </c>
    </row>
    <row r="24" spans="1:6" ht="15.6">
      <c r="A24" s="173" t="s">
        <v>306</v>
      </c>
      <c r="B24" s="173" t="s">
        <v>307</v>
      </c>
      <c r="C24" s="233" t="s">
        <v>166</v>
      </c>
      <c r="D24" s="234">
        <v>8500</v>
      </c>
      <c r="E24" s="234">
        <v>4200.9799999999996</v>
      </c>
      <c r="F24" s="99">
        <f>E24/D24</f>
        <v>0.49423294117647054</v>
      </c>
    </row>
    <row r="25" spans="1:6" ht="15.6">
      <c r="A25" s="173" t="s">
        <v>308</v>
      </c>
      <c r="B25" s="173" t="s">
        <v>309</v>
      </c>
      <c r="C25" s="233" t="s">
        <v>167</v>
      </c>
      <c r="D25" s="234">
        <v>50000</v>
      </c>
      <c r="E25" s="234">
        <v>12917.33</v>
      </c>
      <c r="F25" s="99">
        <f t="shared" ref="F25:F27" si="3">E25/D25</f>
        <v>0.25834659999999998</v>
      </c>
    </row>
    <row r="26" spans="1:6" ht="15.6">
      <c r="A26" s="173" t="s">
        <v>310</v>
      </c>
      <c r="B26" s="173" t="s">
        <v>311</v>
      </c>
      <c r="C26" s="233" t="s">
        <v>168</v>
      </c>
      <c r="D26" s="234">
        <v>6000</v>
      </c>
      <c r="E26" s="234">
        <v>5432.69</v>
      </c>
      <c r="F26" s="99">
        <f t="shared" si="3"/>
        <v>0.9054483333333333</v>
      </c>
    </row>
    <row r="27" spans="1:6" ht="15.6">
      <c r="A27" s="173" t="s">
        <v>312</v>
      </c>
      <c r="B27" s="173" t="s">
        <v>313</v>
      </c>
      <c r="C27" s="233" t="s">
        <v>169</v>
      </c>
      <c r="D27" s="234">
        <v>1700</v>
      </c>
      <c r="E27" s="234">
        <v>1520.36</v>
      </c>
      <c r="F27" s="99">
        <f t="shared" si="3"/>
        <v>0.89432941176470582</v>
      </c>
    </row>
    <row r="28" spans="1:6" ht="15.6">
      <c r="A28" s="173" t="s">
        <v>314</v>
      </c>
      <c r="B28" s="173" t="s">
        <v>315</v>
      </c>
      <c r="C28" s="233" t="s">
        <v>170</v>
      </c>
      <c r="D28" s="234">
        <v>500</v>
      </c>
      <c r="E28" s="234">
        <v>0</v>
      </c>
      <c r="F28" s="99">
        <v>0</v>
      </c>
    </row>
    <row r="29" spans="1:6" ht="15.6">
      <c r="A29" s="173" t="s">
        <v>316</v>
      </c>
      <c r="B29" s="173" t="s">
        <v>317</v>
      </c>
      <c r="C29" s="233" t="s">
        <v>171</v>
      </c>
      <c r="D29" s="234">
        <v>3500</v>
      </c>
      <c r="E29" s="234">
        <v>3498.39</v>
      </c>
      <c r="F29" s="99">
        <f>E29/D29</f>
        <v>0.99953999999999998</v>
      </c>
    </row>
    <row r="30" spans="1:6" ht="15.6">
      <c r="A30" s="173" t="s">
        <v>318</v>
      </c>
      <c r="B30" s="173" t="s">
        <v>319</v>
      </c>
      <c r="C30" s="233" t="s">
        <v>172</v>
      </c>
      <c r="D30" s="234">
        <v>54000</v>
      </c>
      <c r="E30" s="234">
        <v>28217.99</v>
      </c>
      <c r="F30" s="99">
        <f t="shared" ref="F30:F34" si="4">E30/D30</f>
        <v>0.52255537037037036</v>
      </c>
    </row>
    <row r="31" spans="1:6" ht="15.6">
      <c r="A31" s="173" t="s">
        <v>320</v>
      </c>
      <c r="B31" s="173" t="s">
        <v>321</v>
      </c>
      <c r="C31" s="233" t="s">
        <v>173</v>
      </c>
      <c r="D31" s="234">
        <v>14000</v>
      </c>
      <c r="E31" s="234">
        <v>6315.33</v>
      </c>
      <c r="F31" s="99">
        <f t="shared" si="4"/>
        <v>0.45109499999999997</v>
      </c>
    </row>
    <row r="32" spans="1:6" ht="15.6">
      <c r="A32" s="173" t="s">
        <v>322</v>
      </c>
      <c r="B32" s="173" t="s">
        <v>323</v>
      </c>
      <c r="C32" s="233" t="s">
        <v>174</v>
      </c>
      <c r="D32" s="234">
        <v>4700</v>
      </c>
      <c r="E32" s="234">
        <v>1944.73</v>
      </c>
      <c r="F32" s="99">
        <f t="shared" si="4"/>
        <v>0.4137723404255319</v>
      </c>
    </row>
    <row r="33" spans="1:6" ht="15.6">
      <c r="A33" s="173" t="s">
        <v>324</v>
      </c>
      <c r="B33" s="173" t="s">
        <v>325</v>
      </c>
      <c r="C33" s="233" t="s">
        <v>175</v>
      </c>
      <c r="D33" s="234">
        <v>36000</v>
      </c>
      <c r="E33" s="234">
        <v>7588.97</v>
      </c>
      <c r="F33" s="99">
        <f t="shared" si="4"/>
        <v>0.21080472222222224</v>
      </c>
    </row>
    <row r="34" spans="1:6" ht="15.6">
      <c r="A34" s="173" t="s">
        <v>326</v>
      </c>
      <c r="B34" s="173" t="s">
        <v>327</v>
      </c>
      <c r="C34" s="233" t="s">
        <v>176</v>
      </c>
      <c r="D34" s="234">
        <v>11000</v>
      </c>
      <c r="E34" s="234">
        <v>0</v>
      </c>
      <c r="F34" s="99">
        <f t="shared" si="4"/>
        <v>0</v>
      </c>
    </row>
    <row r="35" spans="1:6" ht="15.6">
      <c r="A35" s="173" t="s">
        <v>328</v>
      </c>
      <c r="B35" s="173" t="s">
        <v>329</v>
      </c>
      <c r="C35" s="233" t="s">
        <v>177</v>
      </c>
      <c r="D35" s="234">
        <v>133000</v>
      </c>
      <c r="E35" s="234">
        <v>31434.79</v>
      </c>
      <c r="F35" s="99">
        <f>E35/D35</f>
        <v>0.23635180451127821</v>
      </c>
    </row>
    <row r="36" spans="1:6" ht="15.6">
      <c r="A36" s="173" t="s">
        <v>330</v>
      </c>
      <c r="B36" s="173" t="s">
        <v>331</v>
      </c>
      <c r="C36" s="233" t="s">
        <v>178</v>
      </c>
      <c r="D36" s="234">
        <v>4500</v>
      </c>
      <c r="E36" s="234">
        <v>2619.8200000000002</v>
      </c>
      <c r="F36" s="99">
        <f t="shared" ref="F36:F44" si="5">E36/D36</f>
        <v>0.58218222222222227</v>
      </c>
    </row>
    <row r="37" spans="1:6" ht="15.6">
      <c r="A37" s="173" t="s">
        <v>332</v>
      </c>
      <c r="B37" s="173" t="s">
        <v>333</v>
      </c>
      <c r="C37" s="233" t="s">
        <v>179</v>
      </c>
      <c r="D37" s="234">
        <v>7000</v>
      </c>
      <c r="E37" s="234">
        <v>5260.83</v>
      </c>
      <c r="F37" s="99">
        <f t="shared" si="5"/>
        <v>0.75154714285714286</v>
      </c>
    </row>
    <row r="38" spans="1:6" ht="15.6">
      <c r="A38" s="173" t="s">
        <v>334</v>
      </c>
      <c r="B38" s="173" t="s">
        <v>335</v>
      </c>
      <c r="C38" s="233" t="s">
        <v>180</v>
      </c>
      <c r="D38" s="234">
        <v>7000</v>
      </c>
      <c r="E38" s="234">
        <v>2733.93</v>
      </c>
      <c r="F38" s="99">
        <f t="shared" si="5"/>
        <v>0.39056142857142856</v>
      </c>
    </row>
    <row r="39" spans="1:6" ht="15.6">
      <c r="A39" s="173" t="s">
        <v>336</v>
      </c>
      <c r="B39" s="173" t="s">
        <v>337</v>
      </c>
      <c r="C39" s="233" t="s">
        <v>181</v>
      </c>
      <c r="D39" s="234">
        <v>1300</v>
      </c>
      <c r="E39" s="234">
        <v>473.93</v>
      </c>
      <c r="F39" s="99">
        <f t="shared" si="5"/>
        <v>0.36456153846153849</v>
      </c>
    </row>
    <row r="40" spans="1:6" ht="15.6">
      <c r="A40" s="173" t="s">
        <v>338</v>
      </c>
      <c r="B40" s="173" t="s">
        <v>339</v>
      </c>
      <c r="C40" s="233" t="s">
        <v>182</v>
      </c>
      <c r="D40" s="234">
        <v>800</v>
      </c>
      <c r="E40" s="234">
        <v>407.32</v>
      </c>
      <c r="F40" s="99">
        <f t="shared" si="5"/>
        <v>0.50914999999999999</v>
      </c>
    </row>
    <row r="41" spans="1:6" ht="15.6">
      <c r="A41" s="173" t="s">
        <v>340</v>
      </c>
      <c r="B41" s="173" t="s">
        <v>341</v>
      </c>
      <c r="C41" s="233" t="s">
        <v>183</v>
      </c>
      <c r="D41" s="234">
        <v>3000</v>
      </c>
      <c r="E41" s="234">
        <v>2588.9899999999998</v>
      </c>
      <c r="F41" s="99">
        <f t="shared" si="5"/>
        <v>0.86299666666666663</v>
      </c>
    </row>
    <row r="42" spans="1:6" ht="15.6">
      <c r="A42" s="230" t="s">
        <v>150</v>
      </c>
      <c r="B42" s="230" t="s">
        <v>342</v>
      </c>
      <c r="C42" s="231" t="s">
        <v>67</v>
      </c>
      <c r="D42" s="232">
        <v>300</v>
      </c>
      <c r="E42" s="232">
        <v>3.15</v>
      </c>
      <c r="F42" s="99">
        <f t="shared" si="5"/>
        <v>1.0499999999999999E-2</v>
      </c>
    </row>
    <row r="43" spans="1:6" ht="15.6">
      <c r="A43" s="173" t="s">
        <v>343</v>
      </c>
      <c r="B43" s="173" t="s">
        <v>344</v>
      </c>
      <c r="C43" s="233" t="s">
        <v>184</v>
      </c>
      <c r="D43" s="234">
        <v>300</v>
      </c>
      <c r="E43" s="234">
        <v>3.15</v>
      </c>
      <c r="F43" s="99">
        <f t="shared" si="5"/>
        <v>1.0499999999999999E-2</v>
      </c>
    </row>
    <row r="44" spans="1:6" ht="15.6">
      <c r="A44" s="230" t="s">
        <v>150</v>
      </c>
      <c r="B44" s="230" t="s">
        <v>345</v>
      </c>
      <c r="C44" s="231" t="s">
        <v>346</v>
      </c>
      <c r="D44" s="232">
        <v>12600</v>
      </c>
      <c r="E44" s="232">
        <v>0</v>
      </c>
      <c r="F44" s="98">
        <f t="shared" si="5"/>
        <v>0</v>
      </c>
    </row>
    <row r="45" spans="1:6" ht="15.6">
      <c r="A45" s="173" t="s">
        <v>347</v>
      </c>
      <c r="B45" s="173" t="s">
        <v>348</v>
      </c>
      <c r="C45" s="233" t="s">
        <v>185</v>
      </c>
      <c r="D45" s="234">
        <v>12600</v>
      </c>
      <c r="E45" s="234">
        <v>0</v>
      </c>
      <c r="F45" s="99">
        <f>E45/D45</f>
        <v>0</v>
      </c>
    </row>
    <row r="46" spans="1:6" ht="15.6">
      <c r="A46" s="246" t="s">
        <v>287</v>
      </c>
      <c r="B46" s="246" t="s">
        <v>349</v>
      </c>
      <c r="C46" s="247" t="s">
        <v>350</v>
      </c>
      <c r="D46" s="248">
        <v>69100</v>
      </c>
      <c r="E46" s="248">
        <v>25742.23</v>
      </c>
      <c r="F46" s="259">
        <f t="shared" ref="F46:F55" si="6">E46/D46</f>
        <v>0.37253589001447179</v>
      </c>
    </row>
    <row r="47" spans="1:6" ht="15.6">
      <c r="A47" s="230" t="s">
        <v>150</v>
      </c>
      <c r="B47" s="230" t="s">
        <v>299</v>
      </c>
      <c r="C47" s="231" t="s">
        <v>17</v>
      </c>
      <c r="D47" s="232">
        <v>67500</v>
      </c>
      <c r="E47" s="232">
        <v>24889.54</v>
      </c>
      <c r="F47" s="98">
        <f t="shared" si="6"/>
        <v>0.36873392592592596</v>
      </c>
    </row>
    <row r="48" spans="1:6" ht="15.6">
      <c r="A48" s="173" t="s">
        <v>351</v>
      </c>
      <c r="B48" s="173" t="s">
        <v>352</v>
      </c>
      <c r="C48" s="233" t="s">
        <v>186</v>
      </c>
      <c r="D48" s="234">
        <v>3200</v>
      </c>
      <c r="E48" s="234">
        <v>346.2</v>
      </c>
      <c r="F48" s="99">
        <f t="shared" si="6"/>
        <v>0.10818749999999999</v>
      </c>
    </row>
    <row r="49" spans="1:6" ht="15.6">
      <c r="A49" s="173" t="s">
        <v>353</v>
      </c>
      <c r="B49" s="173" t="s">
        <v>303</v>
      </c>
      <c r="C49" s="233" t="s">
        <v>164</v>
      </c>
      <c r="D49" s="234">
        <v>2000</v>
      </c>
      <c r="E49" s="234">
        <v>105.25</v>
      </c>
      <c r="F49" s="99">
        <f t="shared" si="6"/>
        <v>5.2624999999999998E-2</v>
      </c>
    </row>
    <row r="50" spans="1:6" ht="15.6">
      <c r="A50" s="173" t="s">
        <v>354</v>
      </c>
      <c r="B50" s="173" t="s">
        <v>305</v>
      </c>
      <c r="C50" s="233" t="s">
        <v>355</v>
      </c>
      <c r="D50" s="234">
        <v>900</v>
      </c>
      <c r="E50" s="234">
        <v>9.06</v>
      </c>
      <c r="F50" s="99">
        <f t="shared" si="6"/>
        <v>1.0066666666666666E-2</v>
      </c>
    </row>
    <row r="51" spans="1:6" ht="15.6">
      <c r="A51" s="173" t="s">
        <v>356</v>
      </c>
      <c r="B51" s="173" t="s">
        <v>307</v>
      </c>
      <c r="C51" s="233" t="s">
        <v>166</v>
      </c>
      <c r="D51" s="234">
        <v>1400</v>
      </c>
      <c r="E51" s="234">
        <v>1071.01</v>
      </c>
      <c r="F51" s="99">
        <f t="shared" si="6"/>
        <v>0.76500714285714289</v>
      </c>
    </row>
    <row r="52" spans="1:6" ht="15.6">
      <c r="A52" s="173" t="s">
        <v>357</v>
      </c>
      <c r="B52" s="173" t="s">
        <v>309</v>
      </c>
      <c r="C52" s="233" t="s">
        <v>167</v>
      </c>
      <c r="D52" s="234">
        <v>9000</v>
      </c>
      <c r="E52" s="234">
        <v>6518.88</v>
      </c>
      <c r="F52" s="99">
        <f t="shared" si="6"/>
        <v>0.72431999999999996</v>
      </c>
    </row>
    <row r="53" spans="1:6" ht="15.6">
      <c r="A53" s="173" t="s">
        <v>358</v>
      </c>
      <c r="B53" s="173" t="s">
        <v>311</v>
      </c>
      <c r="C53" s="233" t="s">
        <v>168</v>
      </c>
      <c r="D53" s="234">
        <v>200</v>
      </c>
      <c r="E53" s="234">
        <v>75.11</v>
      </c>
      <c r="F53" s="99">
        <f t="shared" si="6"/>
        <v>0.37554999999999999</v>
      </c>
    </row>
    <row r="54" spans="1:6" ht="15.6">
      <c r="A54" s="173" t="s">
        <v>359</v>
      </c>
      <c r="B54" s="173" t="s">
        <v>313</v>
      </c>
      <c r="C54" s="233" t="s">
        <v>169</v>
      </c>
      <c r="D54" s="234">
        <v>600</v>
      </c>
      <c r="E54" s="234">
        <v>371.3</v>
      </c>
      <c r="F54" s="99">
        <f t="shared" si="6"/>
        <v>0.61883333333333335</v>
      </c>
    </row>
    <row r="55" spans="1:6" ht="15.6">
      <c r="A55" s="173" t="s">
        <v>360</v>
      </c>
      <c r="B55" s="173" t="s">
        <v>317</v>
      </c>
      <c r="C55" s="233" t="s">
        <v>171</v>
      </c>
      <c r="D55" s="234">
        <v>4100</v>
      </c>
      <c r="E55" s="234">
        <v>1063.77</v>
      </c>
      <c r="F55" s="99">
        <f t="shared" si="6"/>
        <v>0.2594560975609756</v>
      </c>
    </row>
    <row r="56" spans="1:6" ht="15.6">
      <c r="A56" s="173" t="s">
        <v>361</v>
      </c>
      <c r="B56" s="173" t="s">
        <v>319</v>
      </c>
      <c r="C56" s="233" t="s">
        <v>172</v>
      </c>
      <c r="D56" s="234">
        <v>3800</v>
      </c>
      <c r="E56" s="234">
        <v>3795.8</v>
      </c>
      <c r="F56" s="236">
        <f>E56/D56</f>
        <v>0.99889473684210528</v>
      </c>
    </row>
    <row r="57" spans="1:6" ht="15.6">
      <c r="A57" s="173" t="s">
        <v>362</v>
      </c>
      <c r="B57" s="173" t="s">
        <v>321</v>
      </c>
      <c r="C57" s="233" t="s">
        <v>173</v>
      </c>
      <c r="D57" s="234">
        <v>1000</v>
      </c>
      <c r="E57" s="234">
        <v>18.940000000000001</v>
      </c>
      <c r="F57" s="99">
        <f>E57/D57</f>
        <v>1.8940000000000002E-2</v>
      </c>
    </row>
    <row r="58" spans="1:6" ht="15.6">
      <c r="A58" s="173" t="s">
        <v>363</v>
      </c>
      <c r="B58" s="173" t="s">
        <v>323</v>
      </c>
      <c r="C58" s="233" t="s">
        <v>174</v>
      </c>
      <c r="D58" s="234">
        <v>2100</v>
      </c>
      <c r="E58" s="234">
        <v>307.83</v>
      </c>
      <c r="F58" s="99">
        <f t="shared" ref="F58:F61" si="7">E58/D58</f>
        <v>0.14658571428571429</v>
      </c>
    </row>
    <row r="59" spans="1:6" ht="15.6">
      <c r="A59" s="173" t="s">
        <v>364</v>
      </c>
      <c r="B59" s="173" t="s">
        <v>325</v>
      </c>
      <c r="C59" s="233" t="s">
        <v>175</v>
      </c>
      <c r="D59" s="234">
        <v>1000</v>
      </c>
      <c r="E59" s="234">
        <v>640.36</v>
      </c>
      <c r="F59" s="99">
        <f t="shared" si="7"/>
        <v>0.64036000000000004</v>
      </c>
    </row>
    <row r="60" spans="1:6" ht="15.6">
      <c r="A60" s="173" t="s">
        <v>365</v>
      </c>
      <c r="B60" s="173" t="s">
        <v>325</v>
      </c>
      <c r="C60" s="233" t="s">
        <v>366</v>
      </c>
      <c r="D60" s="234">
        <v>2800</v>
      </c>
      <c r="E60" s="234">
        <v>899.42</v>
      </c>
      <c r="F60" s="99">
        <f t="shared" si="7"/>
        <v>0.32122142857142855</v>
      </c>
    </row>
    <row r="61" spans="1:6" ht="15.6">
      <c r="A61" s="173" t="s">
        <v>367</v>
      </c>
      <c r="B61" s="173" t="s">
        <v>329</v>
      </c>
      <c r="C61" s="233" t="s">
        <v>177</v>
      </c>
      <c r="D61" s="234">
        <v>13200</v>
      </c>
      <c r="E61" s="234">
        <v>6587.87</v>
      </c>
      <c r="F61" s="99">
        <f t="shared" si="7"/>
        <v>0.49908106060606061</v>
      </c>
    </row>
    <row r="62" spans="1:6" ht="15.6">
      <c r="A62" s="173" t="s">
        <v>368</v>
      </c>
      <c r="B62" s="173" t="s">
        <v>331</v>
      </c>
      <c r="C62" s="233" t="s">
        <v>178</v>
      </c>
      <c r="D62" s="234">
        <v>4300</v>
      </c>
      <c r="E62" s="234">
        <v>632.30999999999995</v>
      </c>
      <c r="F62" s="99">
        <f>E62/D62</f>
        <v>0.14704883720930231</v>
      </c>
    </row>
    <row r="63" spans="1:6" ht="15.6">
      <c r="A63" s="173" t="s">
        <v>369</v>
      </c>
      <c r="B63" s="173" t="s">
        <v>333</v>
      </c>
      <c r="C63" s="233" t="s">
        <v>179</v>
      </c>
      <c r="D63" s="234">
        <v>4800</v>
      </c>
      <c r="E63" s="234">
        <v>451.29</v>
      </c>
      <c r="F63" s="99">
        <f t="shared" ref="F63:F66" si="8">E63/D63</f>
        <v>9.4018749999999998E-2</v>
      </c>
    </row>
    <row r="64" spans="1:6" ht="15.6">
      <c r="A64" s="173" t="s">
        <v>370</v>
      </c>
      <c r="B64" s="173" t="s">
        <v>371</v>
      </c>
      <c r="C64" s="233" t="s">
        <v>187</v>
      </c>
      <c r="D64" s="234">
        <v>2700</v>
      </c>
      <c r="E64" s="234">
        <v>574.53</v>
      </c>
      <c r="F64" s="99">
        <f t="shared" si="8"/>
        <v>0.21278888888888889</v>
      </c>
    </row>
    <row r="65" spans="1:6" ht="15.6">
      <c r="A65" s="173" t="s">
        <v>372</v>
      </c>
      <c r="B65" s="173" t="s">
        <v>335</v>
      </c>
      <c r="C65" s="233" t="s">
        <v>180</v>
      </c>
      <c r="D65" s="234">
        <v>3300</v>
      </c>
      <c r="E65" s="234">
        <v>68.239999999999995</v>
      </c>
      <c r="F65" s="99">
        <f t="shared" si="8"/>
        <v>2.0678787878787876E-2</v>
      </c>
    </row>
    <row r="66" spans="1:6" ht="15.6">
      <c r="A66" s="173" t="s">
        <v>373</v>
      </c>
      <c r="B66" s="173" t="s">
        <v>337</v>
      </c>
      <c r="C66" s="233" t="s">
        <v>181</v>
      </c>
      <c r="D66" s="234">
        <v>1000</v>
      </c>
      <c r="E66" s="234">
        <v>40.04</v>
      </c>
      <c r="F66" s="99">
        <f t="shared" si="8"/>
        <v>4.0039999999999999E-2</v>
      </c>
    </row>
    <row r="67" spans="1:6" ht="15.6">
      <c r="A67" s="173" t="s">
        <v>374</v>
      </c>
      <c r="B67" s="173" t="s">
        <v>375</v>
      </c>
      <c r="C67" s="233" t="s">
        <v>188</v>
      </c>
      <c r="D67" s="234">
        <v>800</v>
      </c>
      <c r="E67" s="234">
        <v>1016</v>
      </c>
      <c r="F67" s="99">
        <f>E67/D67</f>
        <v>1.27</v>
      </c>
    </row>
    <row r="68" spans="1:6" ht="15.6">
      <c r="A68" s="173" t="s">
        <v>376</v>
      </c>
      <c r="B68" s="173" t="s">
        <v>339</v>
      </c>
      <c r="C68" s="233" t="s">
        <v>377</v>
      </c>
      <c r="D68" s="234">
        <v>800</v>
      </c>
      <c r="E68" s="234">
        <v>0</v>
      </c>
      <c r="F68" s="99">
        <f t="shared" ref="F68:F75" si="9">E68/D68</f>
        <v>0</v>
      </c>
    </row>
    <row r="69" spans="1:6" ht="15.6">
      <c r="A69" s="173" t="s">
        <v>378</v>
      </c>
      <c r="B69" s="173" t="s">
        <v>341</v>
      </c>
      <c r="C69" s="233" t="s">
        <v>183</v>
      </c>
      <c r="D69" s="234">
        <v>3300</v>
      </c>
      <c r="E69" s="234">
        <v>296.33</v>
      </c>
      <c r="F69" s="99">
        <f t="shared" si="9"/>
        <v>8.9796969696969695E-2</v>
      </c>
    </row>
    <row r="70" spans="1:6" ht="15.6">
      <c r="A70" s="173" t="s">
        <v>379</v>
      </c>
      <c r="B70" s="173" t="s">
        <v>341</v>
      </c>
      <c r="C70" s="233" t="s">
        <v>380</v>
      </c>
      <c r="D70" s="234">
        <v>1200</v>
      </c>
      <c r="E70" s="234">
        <v>0</v>
      </c>
      <c r="F70" s="99">
        <f t="shared" si="9"/>
        <v>0</v>
      </c>
    </row>
    <row r="71" spans="1:6" ht="15.6">
      <c r="A71" s="230" t="s">
        <v>150</v>
      </c>
      <c r="B71" s="230" t="s">
        <v>342</v>
      </c>
      <c r="C71" s="231" t="s">
        <v>67</v>
      </c>
      <c r="D71" s="232">
        <v>1600</v>
      </c>
      <c r="E71" s="232">
        <v>852.69</v>
      </c>
      <c r="F71" s="98">
        <f t="shared" si="9"/>
        <v>0.53293125000000008</v>
      </c>
    </row>
    <row r="72" spans="1:6" ht="15.6">
      <c r="A72" s="173" t="s">
        <v>381</v>
      </c>
      <c r="B72" s="173" t="s">
        <v>382</v>
      </c>
      <c r="C72" s="233" t="s">
        <v>189</v>
      </c>
      <c r="D72" s="234">
        <v>1500</v>
      </c>
      <c r="E72" s="234">
        <v>852.69</v>
      </c>
      <c r="F72" s="99">
        <f t="shared" si="9"/>
        <v>0.56846000000000008</v>
      </c>
    </row>
    <row r="73" spans="1:6" ht="15.6">
      <c r="A73" s="173" t="s">
        <v>383</v>
      </c>
      <c r="B73" s="173" t="s">
        <v>384</v>
      </c>
      <c r="C73" s="233" t="s">
        <v>385</v>
      </c>
      <c r="D73" s="234">
        <v>100</v>
      </c>
      <c r="E73" s="234">
        <v>0</v>
      </c>
      <c r="F73" s="99">
        <f t="shared" si="9"/>
        <v>0</v>
      </c>
    </row>
    <row r="74" spans="1:6" ht="15.6">
      <c r="A74" s="246" t="s">
        <v>287</v>
      </c>
      <c r="B74" s="246" t="s">
        <v>386</v>
      </c>
      <c r="C74" s="247" t="s">
        <v>387</v>
      </c>
      <c r="D74" s="248">
        <v>12000</v>
      </c>
      <c r="E74" s="248">
        <v>2502.4899999999998</v>
      </c>
      <c r="F74" s="259">
        <f t="shared" si="9"/>
        <v>0.20854083333333331</v>
      </c>
    </row>
    <row r="75" spans="1:6" ht="15.6">
      <c r="A75" s="230" t="s">
        <v>150</v>
      </c>
      <c r="B75" s="230" t="s">
        <v>299</v>
      </c>
      <c r="C75" s="231" t="s">
        <v>17</v>
      </c>
      <c r="D75" s="232">
        <v>12000</v>
      </c>
      <c r="E75" s="232">
        <v>2502.4899999999998</v>
      </c>
      <c r="F75" s="98">
        <f t="shared" si="9"/>
        <v>0.20854083333333331</v>
      </c>
    </row>
    <row r="76" spans="1:6" ht="15.6">
      <c r="A76" s="173" t="s">
        <v>388</v>
      </c>
      <c r="B76" s="173" t="s">
        <v>307</v>
      </c>
      <c r="C76" s="233" t="s">
        <v>166</v>
      </c>
      <c r="D76" s="234">
        <v>2000</v>
      </c>
      <c r="E76" s="234">
        <v>308.79000000000002</v>
      </c>
      <c r="F76" s="99">
        <f>E76/D76</f>
        <v>0.154395</v>
      </c>
    </row>
    <row r="77" spans="1:6" ht="15.6">
      <c r="A77" s="173" t="s">
        <v>389</v>
      </c>
      <c r="B77" s="173" t="s">
        <v>311</v>
      </c>
      <c r="C77" s="233" t="s">
        <v>168</v>
      </c>
      <c r="D77" s="234">
        <v>1700</v>
      </c>
      <c r="E77" s="234">
        <v>1644.04</v>
      </c>
      <c r="F77" s="99">
        <f t="shared" ref="F77:F83" si="10">E77/D77</f>
        <v>0.9670823529411765</v>
      </c>
    </row>
    <row r="78" spans="1:6" ht="15.6">
      <c r="A78" s="173" t="s">
        <v>390</v>
      </c>
      <c r="B78" s="173" t="s">
        <v>321</v>
      </c>
      <c r="C78" s="233" t="s">
        <v>173</v>
      </c>
      <c r="D78" s="234">
        <v>2600</v>
      </c>
      <c r="E78" s="234">
        <v>0</v>
      </c>
      <c r="F78" s="99">
        <f t="shared" si="10"/>
        <v>0</v>
      </c>
    </row>
    <row r="79" spans="1:6" ht="15.6">
      <c r="A79" s="173" t="s">
        <v>391</v>
      </c>
      <c r="B79" s="173" t="s">
        <v>325</v>
      </c>
      <c r="C79" s="233" t="s">
        <v>175</v>
      </c>
      <c r="D79" s="234">
        <v>5700</v>
      </c>
      <c r="E79" s="234">
        <v>549.66</v>
      </c>
      <c r="F79" s="99">
        <f t="shared" si="10"/>
        <v>9.643157894736841E-2</v>
      </c>
    </row>
    <row r="80" spans="1:6" ht="15.6">
      <c r="A80" s="249" t="s">
        <v>287</v>
      </c>
      <c r="B80" s="249" t="s">
        <v>392</v>
      </c>
      <c r="C80" s="250" t="s">
        <v>393</v>
      </c>
      <c r="D80" s="251">
        <v>1000</v>
      </c>
      <c r="E80" s="251">
        <v>0</v>
      </c>
      <c r="F80" s="257">
        <f t="shared" si="10"/>
        <v>0</v>
      </c>
    </row>
    <row r="81" spans="1:6" ht="15.6">
      <c r="A81" s="230" t="s">
        <v>150</v>
      </c>
      <c r="B81" s="230" t="s">
        <v>299</v>
      </c>
      <c r="C81" s="231" t="s">
        <v>17</v>
      </c>
      <c r="D81" s="232">
        <v>1000</v>
      </c>
      <c r="E81" s="232">
        <v>0</v>
      </c>
      <c r="F81" s="99">
        <f t="shared" si="10"/>
        <v>0</v>
      </c>
    </row>
    <row r="82" spans="1:6" ht="15.6">
      <c r="A82" s="173" t="s">
        <v>394</v>
      </c>
      <c r="B82" s="173" t="s">
        <v>329</v>
      </c>
      <c r="C82" s="233" t="s">
        <v>177</v>
      </c>
      <c r="D82" s="234">
        <v>1000</v>
      </c>
      <c r="E82" s="234">
        <v>0</v>
      </c>
      <c r="F82" s="99">
        <f t="shared" si="10"/>
        <v>0</v>
      </c>
    </row>
    <row r="83" spans="1:6" ht="15.6">
      <c r="A83" s="240" t="s">
        <v>156</v>
      </c>
      <c r="B83" s="240" t="s">
        <v>395</v>
      </c>
      <c r="C83" s="241" t="s">
        <v>396</v>
      </c>
      <c r="D83" s="242">
        <v>108700</v>
      </c>
      <c r="E83" s="242">
        <v>62922.94</v>
      </c>
      <c r="F83" s="252">
        <f t="shared" si="10"/>
        <v>0.57886789328426869</v>
      </c>
    </row>
    <row r="84" spans="1:6" ht="15.6">
      <c r="A84" s="243" t="s">
        <v>287</v>
      </c>
      <c r="B84" s="243" t="s">
        <v>288</v>
      </c>
      <c r="C84" s="244" t="s">
        <v>289</v>
      </c>
      <c r="D84" s="245">
        <v>76500</v>
      </c>
      <c r="E84" s="245">
        <v>51572.77</v>
      </c>
      <c r="F84" s="253">
        <f>E84/D84</f>
        <v>0.67415385620915025</v>
      </c>
    </row>
    <row r="85" spans="1:6" ht="15.6">
      <c r="A85" s="230" t="s">
        <v>150</v>
      </c>
      <c r="B85" s="230" t="s">
        <v>299</v>
      </c>
      <c r="C85" s="231" t="s">
        <v>17</v>
      </c>
      <c r="D85" s="232">
        <v>76500</v>
      </c>
      <c r="E85" s="232">
        <v>51572.77</v>
      </c>
      <c r="F85" s="98">
        <f t="shared" ref="F85:F86" si="11">E85/D85</f>
        <v>0.67415385620915025</v>
      </c>
    </row>
    <row r="86" spans="1:6" ht="15.6">
      <c r="A86" s="173" t="s">
        <v>397</v>
      </c>
      <c r="B86" s="173" t="s">
        <v>352</v>
      </c>
      <c r="C86" s="233" t="s">
        <v>186</v>
      </c>
      <c r="D86" s="234">
        <v>300</v>
      </c>
      <c r="E86" s="234">
        <v>0</v>
      </c>
      <c r="F86" s="99">
        <f t="shared" si="11"/>
        <v>0</v>
      </c>
    </row>
    <row r="87" spans="1:6" ht="15.6">
      <c r="A87" s="173" t="s">
        <v>398</v>
      </c>
      <c r="B87" s="173" t="s">
        <v>317</v>
      </c>
      <c r="C87" s="233" t="s">
        <v>171</v>
      </c>
      <c r="D87" s="234">
        <v>1000</v>
      </c>
      <c r="E87" s="234">
        <v>0</v>
      </c>
      <c r="F87" s="236">
        <v>0</v>
      </c>
    </row>
    <row r="88" spans="1:6" ht="15.6">
      <c r="A88" s="173" t="s">
        <v>399</v>
      </c>
      <c r="B88" s="173" t="s">
        <v>321</v>
      </c>
      <c r="C88" s="233" t="s">
        <v>173</v>
      </c>
      <c r="D88" s="234">
        <v>8000</v>
      </c>
      <c r="E88" s="234">
        <v>3231.25</v>
      </c>
      <c r="F88" s="99">
        <f>D88/E88</f>
        <v>2.4758220502901356</v>
      </c>
    </row>
    <row r="89" spans="1:6" ht="15.6">
      <c r="A89" s="173" t="s">
        <v>400</v>
      </c>
      <c r="B89" s="173" t="s">
        <v>325</v>
      </c>
      <c r="C89" s="233" t="s">
        <v>175</v>
      </c>
      <c r="D89" s="234">
        <v>40000</v>
      </c>
      <c r="E89" s="234">
        <v>29205</v>
      </c>
      <c r="F89" s="99">
        <f t="shared" ref="F89:F90" si="12">D89/E89</f>
        <v>1.369628488272556</v>
      </c>
    </row>
    <row r="90" spans="1:6" ht="15.6">
      <c r="A90" s="173" t="s">
        <v>401</v>
      </c>
      <c r="B90" s="173" t="s">
        <v>329</v>
      </c>
      <c r="C90" s="233" t="s">
        <v>177</v>
      </c>
      <c r="D90" s="234">
        <v>21000</v>
      </c>
      <c r="E90" s="234">
        <v>17603.78</v>
      </c>
      <c r="F90" s="99">
        <f t="shared" si="12"/>
        <v>1.1929256102950616</v>
      </c>
    </row>
    <row r="91" spans="1:6" ht="15.75" hidden="1" customHeight="1">
      <c r="A91" s="173" t="s">
        <v>402</v>
      </c>
      <c r="B91" s="173" t="s">
        <v>333</v>
      </c>
      <c r="C91" s="233" t="s">
        <v>179</v>
      </c>
      <c r="D91" s="234">
        <v>3700</v>
      </c>
      <c r="E91" s="234">
        <v>370</v>
      </c>
      <c r="F91" s="97"/>
    </row>
    <row r="92" spans="1:6" ht="15.75" hidden="1" customHeight="1">
      <c r="A92" s="173" t="s">
        <v>403</v>
      </c>
      <c r="B92" s="173" t="s">
        <v>337</v>
      </c>
      <c r="C92" s="233" t="s">
        <v>181</v>
      </c>
      <c r="D92" s="234">
        <v>2500</v>
      </c>
      <c r="E92" s="234">
        <v>1162.74</v>
      </c>
      <c r="F92" s="97"/>
    </row>
    <row r="93" spans="1:6" ht="15.6">
      <c r="A93" s="246" t="s">
        <v>287</v>
      </c>
      <c r="B93" s="246" t="s">
        <v>349</v>
      </c>
      <c r="C93" s="247" t="s">
        <v>350</v>
      </c>
      <c r="D93" s="248">
        <v>19900</v>
      </c>
      <c r="E93" s="248">
        <v>6849.11</v>
      </c>
      <c r="F93" s="164">
        <f>E93/D93</f>
        <v>0.34417638190954775</v>
      </c>
    </row>
    <row r="94" spans="1:6" ht="15.6">
      <c r="A94" s="230" t="s">
        <v>150</v>
      </c>
      <c r="B94" s="230" t="s">
        <v>299</v>
      </c>
      <c r="C94" s="231" t="s">
        <v>17</v>
      </c>
      <c r="D94" s="232">
        <v>19900</v>
      </c>
      <c r="E94" s="232">
        <v>6849.11</v>
      </c>
      <c r="F94" s="235">
        <f>E94/D94</f>
        <v>0.34417638190954775</v>
      </c>
    </row>
    <row r="95" spans="1:6" ht="15.6">
      <c r="A95" s="173" t="s">
        <v>404</v>
      </c>
      <c r="B95" s="173" t="s">
        <v>352</v>
      </c>
      <c r="C95" s="233" t="s">
        <v>186</v>
      </c>
      <c r="D95" s="234">
        <v>400</v>
      </c>
      <c r="E95" s="234">
        <v>45</v>
      </c>
      <c r="F95" s="99">
        <f>E95/D95</f>
        <v>0.1125</v>
      </c>
    </row>
    <row r="96" spans="1:6" ht="15.6">
      <c r="A96" s="173" t="s">
        <v>405</v>
      </c>
      <c r="B96" s="173" t="s">
        <v>307</v>
      </c>
      <c r="C96" s="233" t="s">
        <v>166</v>
      </c>
      <c r="D96" s="234">
        <v>500</v>
      </c>
      <c r="E96" s="234">
        <v>366.77</v>
      </c>
      <c r="F96" s="99">
        <f>E96/D96</f>
        <v>0.73353999999999997</v>
      </c>
    </row>
    <row r="97" spans="1:6" ht="15.6">
      <c r="A97" s="173" t="s">
        <v>406</v>
      </c>
      <c r="B97" s="173" t="s">
        <v>321</v>
      </c>
      <c r="C97" s="233" t="s">
        <v>173</v>
      </c>
      <c r="D97" s="234">
        <v>2700</v>
      </c>
      <c r="E97" s="234">
        <v>0</v>
      </c>
      <c r="F97" s="99">
        <f t="shared" ref="F97:F101" si="13">E97/D97</f>
        <v>0</v>
      </c>
    </row>
    <row r="98" spans="1:6" ht="15.6">
      <c r="A98" s="173" t="s">
        <v>407</v>
      </c>
      <c r="B98" s="173" t="s">
        <v>325</v>
      </c>
      <c r="C98" s="233" t="s">
        <v>175</v>
      </c>
      <c r="D98" s="234">
        <v>10900</v>
      </c>
      <c r="E98" s="234">
        <v>0</v>
      </c>
      <c r="F98" s="99">
        <f t="shared" si="13"/>
        <v>0</v>
      </c>
    </row>
    <row r="99" spans="1:6" ht="15.6">
      <c r="A99" s="173" t="s">
        <v>408</v>
      </c>
      <c r="B99" s="173" t="s">
        <v>329</v>
      </c>
      <c r="C99" s="233" t="s">
        <v>177</v>
      </c>
      <c r="D99" s="234">
        <v>1700</v>
      </c>
      <c r="E99" s="234">
        <v>6331.25</v>
      </c>
      <c r="F99" s="99">
        <f t="shared" si="13"/>
        <v>3.7242647058823528</v>
      </c>
    </row>
    <row r="100" spans="1:6" ht="15.6">
      <c r="A100" s="173" t="s">
        <v>409</v>
      </c>
      <c r="B100" s="173" t="s">
        <v>333</v>
      </c>
      <c r="C100" s="233" t="s">
        <v>179</v>
      </c>
      <c r="D100" s="234">
        <v>2000</v>
      </c>
      <c r="E100" s="234">
        <v>0</v>
      </c>
      <c r="F100" s="99">
        <f t="shared" si="13"/>
        <v>0</v>
      </c>
    </row>
    <row r="101" spans="1:6" ht="15.6">
      <c r="A101" s="173" t="s">
        <v>410</v>
      </c>
      <c r="B101" s="173" t="s">
        <v>337</v>
      </c>
      <c r="C101" s="233" t="s">
        <v>181</v>
      </c>
      <c r="D101" s="234">
        <v>1400</v>
      </c>
      <c r="E101" s="234">
        <v>73.34</v>
      </c>
      <c r="F101" s="99">
        <f t="shared" si="13"/>
        <v>5.2385714285714285E-2</v>
      </c>
    </row>
    <row r="102" spans="1:6" ht="15.6">
      <c r="A102" s="173" t="s">
        <v>411</v>
      </c>
      <c r="B102" s="173" t="s">
        <v>341</v>
      </c>
      <c r="C102" s="233" t="s">
        <v>183</v>
      </c>
      <c r="D102" s="234">
        <v>300</v>
      </c>
      <c r="E102" s="234">
        <v>32.75</v>
      </c>
      <c r="F102" s="99">
        <f>E102/D102</f>
        <v>0.10916666666666666</v>
      </c>
    </row>
    <row r="103" spans="1:6" ht="15.6">
      <c r="A103" s="249" t="s">
        <v>287</v>
      </c>
      <c r="B103" s="249" t="s">
        <v>392</v>
      </c>
      <c r="C103" s="250" t="s">
        <v>393</v>
      </c>
      <c r="D103" s="251">
        <v>10300</v>
      </c>
      <c r="E103" s="251">
        <v>4501.0600000000004</v>
      </c>
      <c r="F103" s="257">
        <f t="shared" ref="F103:F105" si="14">E103/D103</f>
        <v>0.43699611650485443</v>
      </c>
    </row>
    <row r="104" spans="1:6" ht="15.6">
      <c r="A104" s="230" t="s">
        <v>150</v>
      </c>
      <c r="B104" s="230" t="s">
        <v>299</v>
      </c>
      <c r="C104" s="231" t="s">
        <v>17</v>
      </c>
      <c r="D104" s="232">
        <v>10300</v>
      </c>
      <c r="E104" s="232">
        <v>4501.0600000000004</v>
      </c>
      <c r="F104" s="99">
        <f t="shared" si="14"/>
        <v>0.43699611650485443</v>
      </c>
    </row>
    <row r="105" spans="1:6" ht="15.6">
      <c r="A105" s="173" t="s">
        <v>412</v>
      </c>
      <c r="B105" s="173" t="s">
        <v>307</v>
      </c>
      <c r="C105" s="233" t="s">
        <v>217</v>
      </c>
      <c r="D105" s="234">
        <v>800</v>
      </c>
      <c r="E105" s="234">
        <v>0</v>
      </c>
      <c r="F105" s="99">
        <f t="shared" si="14"/>
        <v>0</v>
      </c>
    </row>
    <row r="106" spans="1:6" ht="15.6">
      <c r="A106" s="173" t="s">
        <v>413</v>
      </c>
      <c r="B106" s="173" t="s">
        <v>317</v>
      </c>
      <c r="C106" s="233" t="s">
        <v>171</v>
      </c>
      <c r="D106" s="234">
        <v>500</v>
      </c>
      <c r="E106" s="234">
        <v>0</v>
      </c>
      <c r="F106" s="236">
        <v>0</v>
      </c>
    </row>
    <row r="107" spans="1:6" ht="15.6">
      <c r="A107" s="173" t="s">
        <v>414</v>
      </c>
      <c r="B107" s="173" t="s">
        <v>321</v>
      </c>
      <c r="C107" s="233" t="s">
        <v>173</v>
      </c>
      <c r="D107" s="234">
        <v>2200</v>
      </c>
      <c r="E107" s="234">
        <v>0</v>
      </c>
      <c r="F107" s="99">
        <f>E107/D107</f>
        <v>0</v>
      </c>
    </row>
    <row r="108" spans="1:6" ht="15.6">
      <c r="A108" s="173" t="s">
        <v>415</v>
      </c>
      <c r="B108" s="173" t="s">
        <v>325</v>
      </c>
      <c r="C108" s="233" t="s">
        <v>175</v>
      </c>
      <c r="D108" s="234">
        <v>1700</v>
      </c>
      <c r="E108" s="234">
        <v>1800</v>
      </c>
      <c r="F108" s="99">
        <f t="shared" ref="F108:F111" si="15">E108/D108</f>
        <v>1.0588235294117647</v>
      </c>
    </row>
    <row r="109" spans="1:6" ht="15.6">
      <c r="A109" s="173" t="s">
        <v>416</v>
      </c>
      <c r="B109" s="173" t="s">
        <v>329</v>
      </c>
      <c r="C109" s="233" t="s">
        <v>177</v>
      </c>
      <c r="D109" s="234">
        <v>4900</v>
      </c>
      <c r="E109" s="234">
        <v>2701.06</v>
      </c>
      <c r="F109" s="99">
        <f t="shared" si="15"/>
        <v>0.55123673469387757</v>
      </c>
    </row>
    <row r="110" spans="1:6" ht="15.6">
      <c r="A110" s="173" t="s">
        <v>417</v>
      </c>
      <c r="B110" s="173" t="s">
        <v>333</v>
      </c>
      <c r="C110" s="233" t="s">
        <v>179</v>
      </c>
      <c r="D110" s="234">
        <v>100</v>
      </c>
      <c r="E110" s="234">
        <v>0</v>
      </c>
      <c r="F110" s="99">
        <f t="shared" si="15"/>
        <v>0</v>
      </c>
    </row>
    <row r="111" spans="1:6" ht="15.6">
      <c r="A111" s="173" t="s">
        <v>418</v>
      </c>
      <c r="B111" s="173" t="s">
        <v>341</v>
      </c>
      <c r="C111" s="233" t="s">
        <v>183</v>
      </c>
      <c r="D111" s="234">
        <v>100</v>
      </c>
      <c r="E111" s="234">
        <v>0</v>
      </c>
      <c r="F111" s="99">
        <f t="shared" si="15"/>
        <v>0</v>
      </c>
    </row>
    <row r="112" spans="1:6" ht="15.6">
      <c r="A112" s="254" t="s">
        <v>287</v>
      </c>
      <c r="B112" s="254" t="s">
        <v>419</v>
      </c>
      <c r="C112" s="255" t="s">
        <v>420</v>
      </c>
      <c r="D112" s="256">
        <v>2000</v>
      </c>
      <c r="E112" s="256">
        <v>0</v>
      </c>
      <c r="F112" s="258">
        <f t="shared" ref="F112:F114" si="16">E112/D112</f>
        <v>0</v>
      </c>
    </row>
    <row r="113" spans="1:6" ht="15.6">
      <c r="A113" s="230" t="s">
        <v>150</v>
      </c>
      <c r="B113" s="230" t="s">
        <v>299</v>
      </c>
      <c r="C113" s="231" t="s">
        <v>17</v>
      </c>
      <c r="D113" s="232">
        <v>2000</v>
      </c>
      <c r="E113" s="232">
        <v>0</v>
      </c>
      <c r="F113" s="99">
        <f t="shared" si="16"/>
        <v>0</v>
      </c>
    </row>
    <row r="114" spans="1:6" ht="15.6">
      <c r="A114" s="173" t="s">
        <v>421</v>
      </c>
      <c r="B114" s="173" t="s">
        <v>333</v>
      </c>
      <c r="C114" s="233" t="s">
        <v>179</v>
      </c>
      <c r="D114" s="234">
        <v>2000</v>
      </c>
      <c r="E114" s="234">
        <v>0</v>
      </c>
      <c r="F114" s="99">
        <f t="shared" si="16"/>
        <v>0</v>
      </c>
    </row>
    <row r="115" spans="1:6" ht="15.6">
      <c r="A115" s="240" t="s">
        <v>156</v>
      </c>
      <c r="B115" s="240" t="s">
        <v>190</v>
      </c>
      <c r="C115" s="241" t="s">
        <v>191</v>
      </c>
      <c r="D115" s="242">
        <v>167700</v>
      </c>
      <c r="E115" s="242">
        <v>3864.62</v>
      </c>
      <c r="F115" s="160">
        <f>E115/D115</f>
        <v>2.30448419797257E-2</v>
      </c>
    </row>
    <row r="116" spans="1:6" ht="15.6">
      <c r="A116" s="243" t="s">
        <v>287</v>
      </c>
      <c r="B116" s="243" t="s">
        <v>288</v>
      </c>
      <c r="C116" s="244" t="s">
        <v>289</v>
      </c>
      <c r="D116" s="245">
        <v>86700</v>
      </c>
      <c r="E116" s="245">
        <v>2426.75</v>
      </c>
      <c r="F116" s="253">
        <f t="shared" ref="F116:F118" si="17">E116/D116</f>
        <v>2.7990196078431371E-2</v>
      </c>
    </row>
    <row r="117" spans="1:6" ht="15.6">
      <c r="A117" s="230" t="s">
        <v>150</v>
      </c>
      <c r="B117" s="230" t="s">
        <v>299</v>
      </c>
      <c r="C117" s="231" t="s">
        <v>17</v>
      </c>
      <c r="D117" s="232">
        <v>86700</v>
      </c>
      <c r="E117" s="232">
        <v>2426.75</v>
      </c>
      <c r="F117" s="98">
        <f t="shared" si="17"/>
        <v>2.7990196078431371E-2</v>
      </c>
    </row>
    <row r="118" spans="1:6" ht="15.6">
      <c r="A118" s="173" t="s">
        <v>422</v>
      </c>
      <c r="B118" s="173" t="s">
        <v>321</v>
      </c>
      <c r="C118" s="233" t="s">
        <v>193</v>
      </c>
      <c r="D118" s="234">
        <v>20200</v>
      </c>
      <c r="E118" s="234">
        <v>127.89</v>
      </c>
      <c r="F118" s="99">
        <f t="shared" si="17"/>
        <v>6.3311881188118811E-3</v>
      </c>
    </row>
    <row r="119" spans="1:6" ht="15.6">
      <c r="A119" s="173" t="s">
        <v>423</v>
      </c>
      <c r="B119" s="173" t="s">
        <v>325</v>
      </c>
      <c r="C119" s="233" t="s">
        <v>194</v>
      </c>
      <c r="D119" s="234">
        <v>14100</v>
      </c>
      <c r="E119" s="234">
        <v>0</v>
      </c>
      <c r="F119" s="236">
        <f>E119/D119</f>
        <v>0</v>
      </c>
    </row>
    <row r="120" spans="1:6" ht="15.6">
      <c r="A120" s="173" t="s">
        <v>424</v>
      </c>
      <c r="B120" s="173" t="s">
        <v>329</v>
      </c>
      <c r="C120" s="233" t="s">
        <v>195</v>
      </c>
      <c r="D120" s="234">
        <v>47000</v>
      </c>
      <c r="E120" s="234">
        <v>2298.86</v>
      </c>
      <c r="F120" s="99">
        <f>E120/D120</f>
        <v>4.8911914893617021E-2</v>
      </c>
    </row>
    <row r="121" spans="1:6" ht="15.6">
      <c r="A121" s="173" t="s">
        <v>425</v>
      </c>
      <c r="B121" s="173" t="s">
        <v>333</v>
      </c>
      <c r="C121" s="233" t="s">
        <v>196</v>
      </c>
      <c r="D121" s="234">
        <v>1000</v>
      </c>
      <c r="E121" s="234">
        <v>0</v>
      </c>
      <c r="F121" s="99">
        <f>E121/D121</f>
        <v>0</v>
      </c>
    </row>
    <row r="122" spans="1:6" ht="15.6">
      <c r="A122" s="173" t="s">
        <v>426</v>
      </c>
      <c r="B122" s="173" t="s">
        <v>337</v>
      </c>
      <c r="C122" s="233" t="s">
        <v>197</v>
      </c>
      <c r="D122" s="234">
        <v>2700</v>
      </c>
      <c r="E122" s="234">
        <v>0</v>
      </c>
      <c r="F122" s="99">
        <f t="shared" ref="F122:F134" si="18">E122/D122</f>
        <v>0</v>
      </c>
    </row>
    <row r="123" spans="1:6" ht="15.6">
      <c r="A123" s="173" t="s">
        <v>427</v>
      </c>
      <c r="B123" s="173" t="s">
        <v>341</v>
      </c>
      <c r="C123" s="233" t="s">
        <v>198</v>
      </c>
      <c r="D123" s="234">
        <v>1200</v>
      </c>
      <c r="E123" s="234">
        <v>0</v>
      </c>
      <c r="F123" s="99">
        <f t="shared" si="18"/>
        <v>0</v>
      </c>
    </row>
    <row r="124" spans="1:6" ht="15.6">
      <c r="A124" s="173" t="s">
        <v>428</v>
      </c>
      <c r="B124" s="173" t="s">
        <v>341</v>
      </c>
      <c r="C124" s="233" t="s">
        <v>199</v>
      </c>
      <c r="D124" s="234">
        <v>500</v>
      </c>
      <c r="E124" s="234">
        <v>0</v>
      </c>
      <c r="F124" s="99">
        <f t="shared" si="18"/>
        <v>0</v>
      </c>
    </row>
    <row r="125" spans="1:6" ht="15.6">
      <c r="A125" s="246" t="s">
        <v>287</v>
      </c>
      <c r="B125" s="246" t="s">
        <v>349</v>
      </c>
      <c r="C125" s="247" t="s">
        <v>350</v>
      </c>
      <c r="D125" s="248">
        <v>11700</v>
      </c>
      <c r="E125" s="248">
        <v>31.58</v>
      </c>
      <c r="F125" s="259">
        <f t="shared" si="18"/>
        <v>2.6991452991452988E-3</v>
      </c>
    </row>
    <row r="126" spans="1:6" ht="15.6">
      <c r="A126" s="230" t="s">
        <v>150</v>
      </c>
      <c r="B126" s="230" t="s">
        <v>299</v>
      </c>
      <c r="C126" s="231" t="s">
        <v>17</v>
      </c>
      <c r="D126" s="232">
        <v>11700</v>
      </c>
      <c r="E126" s="232">
        <v>31.58</v>
      </c>
      <c r="F126" s="98">
        <f t="shared" si="18"/>
        <v>2.6991452991452988E-3</v>
      </c>
    </row>
    <row r="127" spans="1:6" ht="15.6">
      <c r="A127" s="173" t="s">
        <v>429</v>
      </c>
      <c r="B127" s="173" t="s">
        <v>307</v>
      </c>
      <c r="C127" s="233" t="s">
        <v>200</v>
      </c>
      <c r="D127" s="234">
        <v>100</v>
      </c>
      <c r="E127" s="234">
        <v>0</v>
      </c>
      <c r="F127" s="99">
        <f t="shared" si="18"/>
        <v>0</v>
      </c>
    </row>
    <row r="128" spans="1:6" ht="15.6">
      <c r="A128" s="173" t="s">
        <v>430</v>
      </c>
      <c r="B128" s="173" t="s">
        <v>321</v>
      </c>
      <c r="C128" s="233" t="s">
        <v>193</v>
      </c>
      <c r="D128" s="234">
        <v>100</v>
      </c>
      <c r="E128" s="234">
        <v>0</v>
      </c>
      <c r="F128" s="99">
        <f t="shared" si="18"/>
        <v>0</v>
      </c>
    </row>
    <row r="129" spans="1:6" ht="15.6">
      <c r="A129" s="173" t="s">
        <v>431</v>
      </c>
      <c r="B129" s="173" t="s">
        <v>325</v>
      </c>
      <c r="C129" s="233" t="s">
        <v>194</v>
      </c>
      <c r="D129" s="234">
        <v>1400</v>
      </c>
      <c r="E129" s="234">
        <v>0</v>
      </c>
      <c r="F129" s="99">
        <f t="shared" si="18"/>
        <v>0</v>
      </c>
    </row>
    <row r="130" spans="1:6" ht="15.6">
      <c r="A130" s="173" t="s">
        <v>432</v>
      </c>
      <c r="B130" s="173" t="s">
        <v>329</v>
      </c>
      <c r="C130" s="233" t="s">
        <v>195</v>
      </c>
      <c r="D130" s="234">
        <v>700</v>
      </c>
      <c r="E130" s="234">
        <v>0</v>
      </c>
      <c r="F130" s="99">
        <f t="shared" si="18"/>
        <v>0</v>
      </c>
    </row>
    <row r="131" spans="1:6" ht="15.6">
      <c r="A131" s="173" t="s">
        <v>433</v>
      </c>
      <c r="B131" s="173" t="s">
        <v>333</v>
      </c>
      <c r="C131" s="233" t="s">
        <v>196</v>
      </c>
      <c r="D131" s="234">
        <v>400</v>
      </c>
      <c r="E131" s="234">
        <v>0</v>
      </c>
      <c r="F131" s="99">
        <f t="shared" si="18"/>
        <v>0</v>
      </c>
    </row>
    <row r="132" spans="1:6" ht="15.6">
      <c r="A132" s="173" t="s">
        <v>434</v>
      </c>
      <c r="B132" s="173" t="s">
        <v>337</v>
      </c>
      <c r="C132" s="233" t="s">
        <v>197</v>
      </c>
      <c r="D132" s="234">
        <v>4400</v>
      </c>
      <c r="E132" s="234">
        <v>0</v>
      </c>
      <c r="F132" s="99">
        <f t="shared" si="18"/>
        <v>0</v>
      </c>
    </row>
    <row r="133" spans="1:6" ht="15.6">
      <c r="A133" s="173" t="s">
        <v>435</v>
      </c>
      <c r="B133" s="173" t="s">
        <v>341</v>
      </c>
      <c r="C133" s="233" t="s">
        <v>198</v>
      </c>
      <c r="D133" s="234">
        <v>2600</v>
      </c>
      <c r="E133" s="234">
        <v>31.58</v>
      </c>
      <c r="F133" s="99">
        <f t="shared" si="18"/>
        <v>1.2146153846153845E-2</v>
      </c>
    </row>
    <row r="134" spans="1:6" ht="15.6">
      <c r="A134" s="173" t="s">
        <v>436</v>
      </c>
      <c r="B134" s="173" t="s">
        <v>341</v>
      </c>
      <c r="C134" s="233" t="s">
        <v>199</v>
      </c>
      <c r="D134" s="234">
        <v>2000</v>
      </c>
      <c r="E134" s="234">
        <v>0</v>
      </c>
      <c r="F134" s="99">
        <f t="shared" si="18"/>
        <v>0</v>
      </c>
    </row>
    <row r="135" spans="1:6" ht="15.6">
      <c r="A135" s="249" t="s">
        <v>287</v>
      </c>
      <c r="B135" s="249" t="s">
        <v>392</v>
      </c>
      <c r="C135" s="250" t="s">
        <v>393</v>
      </c>
      <c r="D135" s="251">
        <v>55300</v>
      </c>
      <c r="E135" s="251">
        <v>1406.29</v>
      </c>
      <c r="F135" s="257">
        <f>E135/D135</f>
        <v>2.5430198915009042E-2</v>
      </c>
    </row>
    <row r="136" spans="1:6" ht="15.6">
      <c r="A136" s="230" t="s">
        <v>150</v>
      </c>
      <c r="B136" s="230" t="s">
        <v>299</v>
      </c>
      <c r="C136" s="231" t="s">
        <v>17</v>
      </c>
      <c r="D136" s="232">
        <v>55300</v>
      </c>
      <c r="E136" s="232">
        <v>1406.29</v>
      </c>
      <c r="F136" s="98">
        <f t="shared" ref="F136:F143" si="19">E136/D136</f>
        <v>2.5430198915009042E-2</v>
      </c>
    </row>
    <row r="137" spans="1:6" ht="15.6">
      <c r="A137" s="173" t="s">
        <v>437</v>
      </c>
      <c r="B137" s="173" t="s">
        <v>317</v>
      </c>
      <c r="C137" s="233" t="s">
        <v>192</v>
      </c>
      <c r="D137" s="234">
        <v>1100</v>
      </c>
      <c r="E137" s="234">
        <v>0</v>
      </c>
      <c r="F137" s="99">
        <f t="shared" si="19"/>
        <v>0</v>
      </c>
    </row>
    <row r="138" spans="1:6" ht="15.6">
      <c r="A138" s="173" t="s">
        <v>438</v>
      </c>
      <c r="B138" s="173" t="s">
        <v>321</v>
      </c>
      <c r="C138" s="233" t="s">
        <v>193</v>
      </c>
      <c r="D138" s="234">
        <v>9500</v>
      </c>
      <c r="E138" s="234">
        <v>0</v>
      </c>
      <c r="F138" s="99">
        <f t="shared" si="19"/>
        <v>0</v>
      </c>
    </row>
    <row r="139" spans="1:6" ht="15.6">
      <c r="A139" s="173" t="s">
        <v>439</v>
      </c>
      <c r="B139" s="173" t="s">
        <v>325</v>
      </c>
      <c r="C139" s="233" t="s">
        <v>194</v>
      </c>
      <c r="D139" s="234">
        <v>3900</v>
      </c>
      <c r="E139" s="234">
        <v>0</v>
      </c>
      <c r="F139" s="236">
        <f t="shared" si="19"/>
        <v>0</v>
      </c>
    </row>
    <row r="140" spans="1:6" ht="15.6">
      <c r="A140" s="173" t="s">
        <v>440</v>
      </c>
      <c r="B140" s="173" t="s">
        <v>329</v>
      </c>
      <c r="C140" s="233" t="s">
        <v>195</v>
      </c>
      <c r="D140" s="234">
        <v>31400</v>
      </c>
      <c r="E140" s="234">
        <v>1406.29</v>
      </c>
      <c r="F140" s="99">
        <f t="shared" si="19"/>
        <v>4.4786305732484072E-2</v>
      </c>
    </row>
    <row r="141" spans="1:6" ht="15.6">
      <c r="A141" s="173" t="s">
        <v>441</v>
      </c>
      <c r="B141" s="173" t="s">
        <v>331</v>
      </c>
      <c r="C141" s="233" t="s">
        <v>201</v>
      </c>
      <c r="D141" s="234">
        <v>1400</v>
      </c>
      <c r="E141" s="234">
        <v>0</v>
      </c>
      <c r="F141" s="99">
        <f t="shared" si="19"/>
        <v>0</v>
      </c>
    </row>
    <row r="142" spans="1:6" ht="15.6">
      <c r="A142" s="173" t="s">
        <v>442</v>
      </c>
      <c r="B142" s="173" t="s">
        <v>333</v>
      </c>
      <c r="C142" s="233" t="s">
        <v>196</v>
      </c>
      <c r="D142" s="234">
        <v>5500</v>
      </c>
      <c r="E142" s="234">
        <v>0</v>
      </c>
      <c r="F142" s="99">
        <f t="shared" si="19"/>
        <v>0</v>
      </c>
    </row>
    <row r="143" spans="1:6" ht="15.6">
      <c r="A143" s="173" t="s">
        <v>443</v>
      </c>
      <c r="B143" s="173" t="s">
        <v>341</v>
      </c>
      <c r="C143" s="233" t="s">
        <v>199</v>
      </c>
      <c r="D143" s="234">
        <v>2500</v>
      </c>
      <c r="E143" s="234">
        <v>0</v>
      </c>
      <c r="F143" s="99">
        <f t="shared" si="19"/>
        <v>0</v>
      </c>
    </row>
    <row r="144" spans="1:6" ht="15.6">
      <c r="A144" s="254" t="s">
        <v>287</v>
      </c>
      <c r="B144" s="254" t="s">
        <v>419</v>
      </c>
      <c r="C144" s="255" t="s">
        <v>420</v>
      </c>
      <c r="D144" s="256">
        <v>12000</v>
      </c>
      <c r="E144" s="256">
        <v>0</v>
      </c>
      <c r="F144" s="258">
        <f t="shared" ref="F144:F151" si="20">E144/D144</f>
        <v>0</v>
      </c>
    </row>
    <row r="145" spans="1:6" ht="15.6">
      <c r="A145" s="230" t="s">
        <v>150</v>
      </c>
      <c r="B145" s="230" t="s">
        <v>299</v>
      </c>
      <c r="C145" s="231" t="s">
        <v>17</v>
      </c>
      <c r="D145" s="232">
        <v>12000</v>
      </c>
      <c r="E145" s="232">
        <v>0</v>
      </c>
      <c r="F145" s="98">
        <f t="shared" si="20"/>
        <v>0</v>
      </c>
    </row>
    <row r="146" spans="1:6" ht="15.6">
      <c r="A146" s="173" t="s">
        <v>444</v>
      </c>
      <c r="B146" s="173" t="s">
        <v>321</v>
      </c>
      <c r="C146" s="233" t="s">
        <v>193</v>
      </c>
      <c r="D146" s="234">
        <v>6000</v>
      </c>
      <c r="E146" s="234">
        <v>0</v>
      </c>
      <c r="F146" s="99">
        <f t="shared" si="20"/>
        <v>0</v>
      </c>
    </row>
    <row r="147" spans="1:6" ht="15.6">
      <c r="A147" s="173" t="s">
        <v>445</v>
      </c>
      <c r="B147" s="173" t="s">
        <v>329</v>
      </c>
      <c r="C147" s="233" t="s">
        <v>195</v>
      </c>
      <c r="D147" s="234">
        <v>5500</v>
      </c>
      <c r="E147" s="234">
        <v>0</v>
      </c>
      <c r="F147" s="99">
        <f t="shared" si="20"/>
        <v>0</v>
      </c>
    </row>
    <row r="148" spans="1:6" ht="15.6">
      <c r="A148" s="173" t="s">
        <v>446</v>
      </c>
      <c r="B148" s="173" t="s">
        <v>341</v>
      </c>
      <c r="C148" s="233" t="s">
        <v>199</v>
      </c>
      <c r="D148" s="234">
        <v>500</v>
      </c>
      <c r="E148" s="234">
        <v>0</v>
      </c>
      <c r="F148" s="99">
        <f t="shared" si="20"/>
        <v>0</v>
      </c>
    </row>
    <row r="149" spans="1:6" ht="15.6">
      <c r="A149" s="254" t="s">
        <v>287</v>
      </c>
      <c r="B149" s="254" t="s">
        <v>447</v>
      </c>
      <c r="C149" s="255" t="s">
        <v>448</v>
      </c>
      <c r="D149" s="256">
        <v>2000</v>
      </c>
      <c r="E149" s="256">
        <v>0</v>
      </c>
      <c r="F149" s="98">
        <f t="shared" si="20"/>
        <v>0</v>
      </c>
    </row>
    <row r="150" spans="1:6" ht="15.6">
      <c r="A150" s="230" t="s">
        <v>150</v>
      </c>
      <c r="B150" s="230" t="s">
        <v>299</v>
      </c>
      <c r="C150" s="231" t="s">
        <v>17</v>
      </c>
      <c r="D150" s="232">
        <v>2000</v>
      </c>
      <c r="E150" s="232">
        <v>0</v>
      </c>
      <c r="F150" s="99">
        <f t="shared" si="20"/>
        <v>0</v>
      </c>
    </row>
    <row r="151" spans="1:6" ht="15.6">
      <c r="A151" s="173" t="s">
        <v>449</v>
      </c>
      <c r="B151" s="173" t="s">
        <v>321</v>
      </c>
      <c r="C151" s="233" t="s">
        <v>193</v>
      </c>
      <c r="D151" s="234">
        <v>2000</v>
      </c>
      <c r="E151" s="234">
        <v>0</v>
      </c>
      <c r="F151" s="99">
        <f t="shared" si="20"/>
        <v>0</v>
      </c>
    </row>
    <row r="152" spans="1:6" ht="15.6">
      <c r="A152" s="240" t="s">
        <v>156</v>
      </c>
      <c r="B152" s="240" t="s">
        <v>202</v>
      </c>
      <c r="C152" s="241" t="s">
        <v>203</v>
      </c>
      <c r="D152" s="242">
        <v>45500</v>
      </c>
      <c r="E152" s="242">
        <v>19937.62</v>
      </c>
      <c r="F152" s="160">
        <f>E152/D152</f>
        <v>0.43818945054945052</v>
      </c>
    </row>
    <row r="153" spans="1:6" ht="15.6">
      <c r="A153" s="243" t="s">
        <v>287</v>
      </c>
      <c r="B153" s="243" t="s">
        <v>288</v>
      </c>
      <c r="C153" s="244" t="s">
        <v>289</v>
      </c>
      <c r="D153" s="245">
        <v>18800</v>
      </c>
      <c r="E153" s="245">
        <v>11926.85</v>
      </c>
      <c r="F153" s="253">
        <f>E153/D153</f>
        <v>0.634406914893617</v>
      </c>
    </row>
    <row r="154" spans="1:6" ht="15.6">
      <c r="A154" s="230" t="s">
        <v>150</v>
      </c>
      <c r="B154" s="230" t="s">
        <v>299</v>
      </c>
      <c r="C154" s="231" t="s">
        <v>17</v>
      </c>
      <c r="D154" s="232">
        <v>18800</v>
      </c>
      <c r="E154" s="232">
        <v>11926.85</v>
      </c>
      <c r="F154" s="98">
        <f t="shared" ref="F154:F155" si="21">E154/D154</f>
        <v>0.634406914893617</v>
      </c>
    </row>
    <row r="155" spans="1:6" ht="15.6">
      <c r="A155" s="173" t="s">
        <v>450</v>
      </c>
      <c r="B155" s="173" t="s">
        <v>307</v>
      </c>
      <c r="C155" s="233" t="s">
        <v>204</v>
      </c>
      <c r="D155" s="234">
        <v>800</v>
      </c>
      <c r="E155" s="234">
        <v>175.49</v>
      </c>
      <c r="F155" s="99">
        <f t="shared" si="21"/>
        <v>0.21936250000000002</v>
      </c>
    </row>
    <row r="156" spans="1:6" ht="15.6">
      <c r="A156" s="173" t="s">
        <v>451</v>
      </c>
      <c r="B156" s="173" t="s">
        <v>317</v>
      </c>
      <c r="C156" s="233" t="s">
        <v>205</v>
      </c>
      <c r="D156" s="234">
        <v>200</v>
      </c>
      <c r="E156" s="234">
        <v>154</v>
      </c>
      <c r="F156" s="99">
        <f>E156/D156</f>
        <v>0.77</v>
      </c>
    </row>
    <row r="157" spans="1:6" ht="15.6">
      <c r="A157" s="173" t="s">
        <v>452</v>
      </c>
      <c r="B157" s="173" t="s">
        <v>321</v>
      </c>
      <c r="C157" s="233" t="s">
        <v>206</v>
      </c>
      <c r="D157" s="234">
        <v>3600</v>
      </c>
      <c r="E157" s="234">
        <v>1409.68</v>
      </c>
      <c r="F157" s="99">
        <f t="shared" ref="F157:F159" si="22">E157/D157</f>
        <v>0.3915777777777778</v>
      </c>
    </row>
    <row r="158" spans="1:6" ht="15.6">
      <c r="A158" s="173" t="s">
        <v>453</v>
      </c>
      <c r="B158" s="173" t="s">
        <v>329</v>
      </c>
      <c r="C158" s="233" t="s">
        <v>207</v>
      </c>
      <c r="D158" s="234">
        <v>12100</v>
      </c>
      <c r="E158" s="234">
        <v>9642.5400000000009</v>
      </c>
      <c r="F158" s="99">
        <f t="shared" si="22"/>
        <v>0.79690413223140499</v>
      </c>
    </row>
    <row r="159" spans="1:6" ht="15.6">
      <c r="A159" s="173" t="s">
        <v>454</v>
      </c>
      <c r="B159" s="173" t="s">
        <v>333</v>
      </c>
      <c r="C159" s="233" t="s">
        <v>208</v>
      </c>
      <c r="D159" s="234">
        <v>2100</v>
      </c>
      <c r="E159" s="234">
        <v>545.14</v>
      </c>
      <c r="F159" s="99">
        <f t="shared" si="22"/>
        <v>0.2595904761904762</v>
      </c>
    </row>
    <row r="160" spans="1:6" ht="15.6">
      <c r="A160" s="246" t="s">
        <v>287</v>
      </c>
      <c r="B160" s="246" t="s">
        <v>349</v>
      </c>
      <c r="C160" s="247" t="s">
        <v>350</v>
      </c>
      <c r="D160" s="248">
        <v>14600</v>
      </c>
      <c r="E160" s="248">
        <v>1611.44</v>
      </c>
      <c r="F160" s="259">
        <f>E160/D160</f>
        <v>0.11037260273972603</v>
      </c>
    </row>
    <row r="161" spans="1:6" ht="15.6">
      <c r="A161" s="230" t="s">
        <v>150</v>
      </c>
      <c r="B161" s="230" t="s">
        <v>299</v>
      </c>
      <c r="C161" s="231" t="s">
        <v>17</v>
      </c>
      <c r="D161" s="232">
        <v>14600</v>
      </c>
      <c r="E161" s="232">
        <v>1611.44</v>
      </c>
      <c r="F161" s="98">
        <f>E161/D161</f>
        <v>0.11037260273972603</v>
      </c>
    </row>
    <row r="162" spans="1:6" ht="15.6">
      <c r="A162" s="173" t="s">
        <v>455</v>
      </c>
      <c r="B162" s="173" t="s">
        <v>352</v>
      </c>
      <c r="C162" s="233" t="s">
        <v>211</v>
      </c>
      <c r="D162" s="234">
        <v>300</v>
      </c>
      <c r="E162" s="234">
        <v>0</v>
      </c>
      <c r="F162" s="99">
        <f>E162/D162</f>
        <v>0</v>
      </c>
    </row>
    <row r="163" spans="1:6" ht="15.6">
      <c r="A163" s="173" t="s">
        <v>456</v>
      </c>
      <c r="B163" s="173" t="s">
        <v>303</v>
      </c>
      <c r="C163" s="233" t="s">
        <v>212</v>
      </c>
      <c r="D163" s="234">
        <v>300</v>
      </c>
      <c r="E163" s="234">
        <v>100</v>
      </c>
      <c r="F163" s="266">
        <f>E163/D163</f>
        <v>0.33333333333333331</v>
      </c>
    </row>
    <row r="164" spans="1:6" ht="15.6">
      <c r="A164" s="173" t="s">
        <v>457</v>
      </c>
      <c r="B164" s="173" t="s">
        <v>321</v>
      </c>
      <c r="C164" s="233" t="s">
        <v>206</v>
      </c>
      <c r="D164" s="234">
        <v>5300</v>
      </c>
      <c r="E164" s="234">
        <v>41.25</v>
      </c>
      <c r="F164" s="266">
        <f>E164/D164</f>
        <v>7.7830188679245283E-3</v>
      </c>
    </row>
    <row r="165" spans="1:6" ht="15.6">
      <c r="A165" s="173" t="s">
        <v>458</v>
      </c>
      <c r="B165" s="173" t="s">
        <v>329</v>
      </c>
      <c r="C165" s="233" t="s">
        <v>207</v>
      </c>
      <c r="D165" s="234">
        <v>7700</v>
      </c>
      <c r="E165" s="234">
        <v>1258.54</v>
      </c>
      <c r="F165" s="266">
        <f t="shared" ref="F165:F167" si="23">E165/D165</f>
        <v>0.16344675324675323</v>
      </c>
    </row>
    <row r="166" spans="1:6" ht="15.6">
      <c r="A166" s="173" t="s">
        <v>459</v>
      </c>
      <c r="B166" s="173" t="s">
        <v>333</v>
      </c>
      <c r="C166" s="233" t="s">
        <v>208</v>
      </c>
      <c r="D166" s="234">
        <v>300</v>
      </c>
      <c r="E166" s="234">
        <v>0</v>
      </c>
      <c r="F166" s="266">
        <f t="shared" si="23"/>
        <v>0</v>
      </c>
    </row>
    <row r="167" spans="1:6" ht="15.6">
      <c r="A167" s="173" t="s">
        <v>460</v>
      </c>
      <c r="B167" s="173" t="s">
        <v>337</v>
      </c>
      <c r="C167" s="233" t="s">
        <v>213</v>
      </c>
      <c r="D167" s="234">
        <v>700</v>
      </c>
      <c r="E167" s="234">
        <v>211.65</v>
      </c>
      <c r="F167" s="266">
        <f t="shared" si="23"/>
        <v>0.30235714285714288</v>
      </c>
    </row>
    <row r="168" spans="1:6" ht="15.6">
      <c r="A168" s="249" t="s">
        <v>287</v>
      </c>
      <c r="B168" s="249" t="s">
        <v>392</v>
      </c>
      <c r="C168" s="250" t="s">
        <v>393</v>
      </c>
      <c r="D168" s="251">
        <v>12100</v>
      </c>
      <c r="E168" s="251">
        <v>6399.33</v>
      </c>
      <c r="F168" s="257">
        <f>E168/D168</f>
        <v>0.52887024793388426</v>
      </c>
    </row>
    <row r="169" spans="1:6" ht="15.6">
      <c r="A169" s="230" t="s">
        <v>150</v>
      </c>
      <c r="B169" s="230" t="s">
        <v>299</v>
      </c>
      <c r="C169" s="231" t="s">
        <v>17</v>
      </c>
      <c r="D169" s="232">
        <v>12100</v>
      </c>
      <c r="E169" s="232">
        <v>6399.33</v>
      </c>
      <c r="F169" s="98">
        <f>E169/D169</f>
        <v>0.52887024793388426</v>
      </c>
    </row>
    <row r="170" spans="1:6" ht="15.6">
      <c r="A170" s="173" t="s">
        <v>461</v>
      </c>
      <c r="B170" s="173" t="s">
        <v>307</v>
      </c>
      <c r="C170" s="233" t="s">
        <v>204</v>
      </c>
      <c r="D170" s="234">
        <v>300</v>
      </c>
      <c r="E170" s="234">
        <v>290.24</v>
      </c>
      <c r="F170" s="99">
        <f t="shared" ref="F170:F173" si="24">E170/D170</f>
        <v>0.9674666666666667</v>
      </c>
    </row>
    <row r="171" spans="1:6" ht="15.6">
      <c r="A171" s="173" t="s">
        <v>462</v>
      </c>
      <c r="B171" s="173" t="s">
        <v>317</v>
      </c>
      <c r="C171" s="233" t="s">
        <v>205</v>
      </c>
      <c r="D171" s="234">
        <v>300</v>
      </c>
      <c r="E171" s="234">
        <v>125</v>
      </c>
      <c r="F171" s="99">
        <f t="shared" si="24"/>
        <v>0.41666666666666669</v>
      </c>
    </row>
    <row r="172" spans="1:6" ht="15.6">
      <c r="A172" s="173" t="s">
        <v>463</v>
      </c>
      <c r="B172" s="173" t="s">
        <v>321</v>
      </c>
      <c r="C172" s="233" t="s">
        <v>206</v>
      </c>
      <c r="D172" s="234">
        <v>3300</v>
      </c>
      <c r="E172" s="234">
        <v>1443.13</v>
      </c>
      <c r="F172" s="99">
        <f t="shared" si="24"/>
        <v>0.43731212121212126</v>
      </c>
    </row>
    <row r="173" spans="1:6" ht="15.6">
      <c r="A173" s="173" t="s">
        <v>464</v>
      </c>
      <c r="B173" s="173" t="s">
        <v>329</v>
      </c>
      <c r="C173" s="233" t="s">
        <v>207</v>
      </c>
      <c r="D173" s="234">
        <v>5900</v>
      </c>
      <c r="E173" s="234">
        <v>4540.96</v>
      </c>
      <c r="F173" s="99">
        <f t="shared" si="24"/>
        <v>0.76965423728813565</v>
      </c>
    </row>
    <row r="174" spans="1:6" ht="15.6">
      <c r="A174" s="173" t="s">
        <v>465</v>
      </c>
      <c r="B174" s="173" t="s">
        <v>333</v>
      </c>
      <c r="C174" s="233" t="s">
        <v>208</v>
      </c>
      <c r="D174" s="234">
        <v>500</v>
      </c>
      <c r="E174" s="234">
        <v>0</v>
      </c>
      <c r="F174" s="99">
        <f>E174/D174</f>
        <v>0</v>
      </c>
    </row>
    <row r="175" spans="1:6" ht="15.6">
      <c r="A175" s="173" t="s">
        <v>466</v>
      </c>
      <c r="B175" s="173" t="s">
        <v>335</v>
      </c>
      <c r="C175" s="233" t="s">
        <v>214</v>
      </c>
      <c r="D175" s="234">
        <v>1800</v>
      </c>
      <c r="E175" s="234">
        <v>0</v>
      </c>
      <c r="F175" s="99">
        <f t="shared" ref="F175" si="25">E175/D175</f>
        <v>0</v>
      </c>
    </row>
    <row r="176" spans="1:6" ht="15.6">
      <c r="A176" s="240" t="s">
        <v>156</v>
      </c>
      <c r="B176" s="240" t="s">
        <v>467</v>
      </c>
      <c r="C176" s="241" t="s">
        <v>468</v>
      </c>
      <c r="D176" s="242">
        <v>83000</v>
      </c>
      <c r="E176" s="242">
        <v>59727.76</v>
      </c>
      <c r="F176" s="160">
        <f t="shared" ref="F176:F181" si="26">E176/D176</f>
        <v>0.71961156626506029</v>
      </c>
    </row>
    <row r="177" spans="1:6" ht="15.6">
      <c r="A177" s="243" t="s">
        <v>287</v>
      </c>
      <c r="B177" s="243" t="s">
        <v>288</v>
      </c>
      <c r="C177" s="244" t="s">
        <v>289</v>
      </c>
      <c r="D177" s="245">
        <v>63500</v>
      </c>
      <c r="E177" s="245">
        <v>25099.83</v>
      </c>
      <c r="F177" s="260">
        <f t="shared" si="26"/>
        <v>0.39527291338582682</v>
      </c>
    </row>
    <row r="178" spans="1:6" ht="15.6">
      <c r="A178" s="230" t="s">
        <v>150</v>
      </c>
      <c r="B178" s="230" t="s">
        <v>469</v>
      </c>
      <c r="C178" s="231" t="s">
        <v>232</v>
      </c>
      <c r="D178" s="232">
        <v>1500</v>
      </c>
      <c r="E178" s="232">
        <v>0</v>
      </c>
      <c r="F178" s="98">
        <f t="shared" si="26"/>
        <v>0</v>
      </c>
    </row>
    <row r="179" spans="1:6" ht="15.6">
      <c r="A179" s="173" t="s">
        <v>470</v>
      </c>
      <c r="B179" s="173" t="s">
        <v>471</v>
      </c>
      <c r="C179" s="233" t="s">
        <v>225</v>
      </c>
      <c r="D179" s="234">
        <v>1500</v>
      </c>
      <c r="E179" s="234">
        <v>0</v>
      </c>
      <c r="F179" s="99">
        <f t="shared" si="26"/>
        <v>0</v>
      </c>
    </row>
    <row r="180" spans="1:6" ht="15.6">
      <c r="A180" s="230" t="s">
        <v>150</v>
      </c>
      <c r="B180" s="230" t="s">
        <v>472</v>
      </c>
      <c r="C180" s="231" t="s">
        <v>209</v>
      </c>
      <c r="D180" s="232">
        <v>62000</v>
      </c>
      <c r="E180" s="232">
        <v>25099.83</v>
      </c>
      <c r="F180" s="98">
        <f t="shared" si="26"/>
        <v>0.40483596774193553</v>
      </c>
    </row>
    <row r="181" spans="1:6" ht="15.6">
      <c r="A181" s="173" t="s">
        <v>473</v>
      </c>
      <c r="B181" s="173" t="s">
        <v>474</v>
      </c>
      <c r="C181" s="233" t="s">
        <v>226</v>
      </c>
      <c r="D181" s="234">
        <v>30000</v>
      </c>
      <c r="E181" s="234">
        <v>1730.33</v>
      </c>
      <c r="F181" s="99">
        <f t="shared" si="26"/>
        <v>5.7677666666666662E-2</v>
      </c>
    </row>
    <row r="182" spans="1:6" ht="15.6">
      <c r="A182" s="173" t="s">
        <v>475</v>
      </c>
      <c r="B182" s="173" t="s">
        <v>110</v>
      </c>
      <c r="C182" s="233" t="s">
        <v>227</v>
      </c>
      <c r="D182" s="234">
        <v>3000</v>
      </c>
      <c r="E182" s="234">
        <v>0</v>
      </c>
      <c r="F182" s="99">
        <f t="shared" ref="F182:F186" si="27">E182/D182</f>
        <v>0</v>
      </c>
    </row>
    <row r="183" spans="1:6" ht="15.6">
      <c r="A183" s="173" t="s">
        <v>476</v>
      </c>
      <c r="B183" s="173" t="s">
        <v>112</v>
      </c>
      <c r="C183" s="233" t="s">
        <v>228</v>
      </c>
      <c r="D183" s="234">
        <v>6700</v>
      </c>
      <c r="E183" s="234">
        <v>6699.16</v>
      </c>
      <c r="F183" s="99">
        <f t="shared" si="27"/>
        <v>0.99987462686567163</v>
      </c>
    </row>
    <row r="184" spans="1:6" ht="15.6">
      <c r="A184" s="173" t="s">
        <v>477</v>
      </c>
      <c r="B184" s="173" t="s">
        <v>478</v>
      </c>
      <c r="C184" s="233" t="s">
        <v>229</v>
      </c>
      <c r="D184" s="234">
        <v>1000</v>
      </c>
      <c r="E184" s="234">
        <v>170.34</v>
      </c>
      <c r="F184" s="99">
        <f t="shared" si="27"/>
        <v>0.17033999999999999</v>
      </c>
    </row>
    <row r="185" spans="1:6" ht="15.6">
      <c r="A185" s="173" t="s">
        <v>479</v>
      </c>
      <c r="B185" s="173" t="s">
        <v>115</v>
      </c>
      <c r="C185" s="233" t="s">
        <v>230</v>
      </c>
      <c r="D185" s="234">
        <v>1300</v>
      </c>
      <c r="E185" s="234">
        <v>0</v>
      </c>
      <c r="F185" s="99">
        <f t="shared" si="27"/>
        <v>0</v>
      </c>
    </row>
    <row r="186" spans="1:6" ht="15.6">
      <c r="A186" s="173" t="s">
        <v>480</v>
      </c>
      <c r="B186" s="173" t="s">
        <v>481</v>
      </c>
      <c r="C186" s="233" t="s">
        <v>210</v>
      </c>
      <c r="D186" s="234">
        <v>20000</v>
      </c>
      <c r="E186" s="234">
        <v>16500</v>
      </c>
      <c r="F186" s="99">
        <f t="shared" si="27"/>
        <v>0.82499999999999996</v>
      </c>
    </row>
    <row r="187" spans="1:6" ht="15.6">
      <c r="A187" s="246" t="s">
        <v>287</v>
      </c>
      <c r="B187" s="246" t="s">
        <v>349</v>
      </c>
      <c r="C187" s="247" t="s">
        <v>350</v>
      </c>
      <c r="D187" s="248">
        <v>8500</v>
      </c>
      <c r="E187" s="248">
        <v>2302.4499999999998</v>
      </c>
      <c r="F187" s="259">
        <f t="shared" ref="F187:F195" si="28">E187/D187</f>
        <v>0.27087647058823527</v>
      </c>
    </row>
    <row r="188" spans="1:6" ht="15.6">
      <c r="A188" s="230" t="s">
        <v>150</v>
      </c>
      <c r="B188" s="230" t="s">
        <v>469</v>
      </c>
      <c r="C188" s="231" t="s">
        <v>232</v>
      </c>
      <c r="D188" s="232">
        <v>1000</v>
      </c>
      <c r="E188" s="232">
        <v>0</v>
      </c>
      <c r="F188" s="98">
        <f t="shared" si="28"/>
        <v>0</v>
      </c>
    </row>
    <row r="189" spans="1:6" ht="15.6">
      <c r="A189" s="173" t="s">
        <v>482</v>
      </c>
      <c r="B189" s="173" t="s">
        <v>471</v>
      </c>
      <c r="C189" s="233" t="s">
        <v>225</v>
      </c>
      <c r="D189" s="234">
        <v>1000</v>
      </c>
      <c r="E189" s="234">
        <v>0</v>
      </c>
      <c r="F189" s="236">
        <f t="shared" si="28"/>
        <v>0</v>
      </c>
    </row>
    <row r="190" spans="1:6" ht="15.6">
      <c r="A190" s="230" t="s">
        <v>150</v>
      </c>
      <c r="B190" s="230" t="s">
        <v>472</v>
      </c>
      <c r="C190" s="231" t="s">
        <v>209</v>
      </c>
      <c r="D190" s="232">
        <v>7500</v>
      </c>
      <c r="E190" s="232">
        <v>2302.4499999999998</v>
      </c>
      <c r="F190" s="98">
        <f t="shared" si="28"/>
        <v>0.30699333333333328</v>
      </c>
    </row>
    <row r="191" spans="1:6" ht="15.6">
      <c r="A191" s="173" t="s">
        <v>483</v>
      </c>
      <c r="B191" s="173" t="s">
        <v>474</v>
      </c>
      <c r="C191" s="233" t="s">
        <v>484</v>
      </c>
      <c r="D191" s="234">
        <v>4000</v>
      </c>
      <c r="E191" s="234">
        <v>2260.35</v>
      </c>
      <c r="F191" s="99">
        <f t="shared" si="28"/>
        <v>0.56508749999999996</v>
      </c>
    </row>
    <row r="192" spans="1:6" ht="15.6">
      <c r="A192" s="173" t="s">
        <v>485</v>
      </c>
      <c r="B192" s="173" t="s">
        <v>486</v>
      </c>
      <c r="C192" s="233" t="s">
        <v>231</v>
      </c>
      <c r="D192" s="234">
        <v>500</v>
      </c>
      <c r="E192" s="234">
        <v>42.1</v>
      </c>
      <c r="F192" s="99">
        <f t="shared" si="28"/>
        <v>8.4199999999999997E-2</v>
      </c>
    </row>
    <row r="193" spans="1:6" ht="15.6">
      <c r="A193" s="173" t="s">
        <v>487</v>
      </c>
      <c r="B193" s="173" t="s">
        <v>481</v>
      </c>
      <c r="C193" s="233" t="s">
        <v>210</v>
      </c>
      <c r="D193" s="234">
        <v>3000</v>
      </c>
      <c r="E193" s="234">
        <v>0</v>
      </c>
      <c r="F193" s="99">
        <f t="shared" si="28"/>
        <v>0</v>
      </c>
    </row>
    <row r="194" spans="1:6" ht="15.6">
      <c r="A194" s="246" t="s">
        <v>287</v>
      </c>
      <c r="B194" s="246" t="s">
        <v>386</v>
      </c>
      <c r="C194" s="247" t="s">
        <v>387</v>
      </c>
      <c r="D194" s="248">
        <v>7000</v>
      </c>
      <c r="E194" s="248">
        <v>3782.97</v>
      </c>
      <c r="F194" s="259">
        <f t="shared" si="28"/>
        <v>0.54042428571428569</v>
      </c>
    </row>
    <row r="195" spans="1:6" ht="15.6">
      <c r="A195" s="230" t="s">
        <v>150</v>
      </c>
      <c r="B195" s="230" t="s">
        <v>472</v>
      </c>
      <c r="C195" s="231" t="s">
        <v>209</v>
      </c>
      <c r="D195" s="232">
        <v>7000</v>
      </c>
      <c r="E195" s="232">
        <v>3782.97</v>
      </c>
      <c r="F195" s="98">
        <f t="shared" si="28"/>
        <v>0.54042428571428569</v>
      </c>
    </row>
    <row r="196" spans="1:6" ht="15.6">
      <c r="A196" s="173" t="s">
        <v>488</v>
      </c>
      <c r="B196" s="173" t="s">
        <v>474</v>
      </c>
      <c r="C196" s="233" t="s">
        <v>228</v>
      </c>
      <c r="D196" s="234">
        <v>7000</v>
      </c>
      <c r="E196" s="234">
        <v>0</v>
      </c>
      <c r="F196" s="99">
        <f t="shared" ref="F196:F199" si="29">E196/D196</f>
        <v>0</v>
      </c>
    </row>
    <row r="197" spans="1:6" ht="15.6">
      <c r="A197" s="173" t="s">
        <v>489</v>
      </c>
      <c r="B197" s="173" t="s">
        <v>112</v>
      </c>
      <c r="C197" s="233" t="s">
        <v>228</v>
      </c>
      <c r="D197" s="234">
        <v>0</v>
      </c>
      <c r="E197" s="234">
        <v>3782.97</v>
      </c>
      <c r="F197" s="99">
        <v>0</v>
      </c>
    </row>
    <row r="198" spans="1:6" ht="15.6">
      <c r="A198" s="249" t="s">
        <v>287</v>
      </c>
      <c r="B198" s="249" t="s">
        <v>392</v>
      </c>
      <c r="C198" s="250" t="s">
        <v>393</v>
      </c>
      <c r="D198" s="251">
        <v>4000</v>
      </c>
      <c r="E198" s="251">
        <v>6000</v>
      </c>
      <c r="F198" s="257">
        <f t="shared" si="29"/>
        <v>1.5</v>
      </c>
    </row>
    <row r="199" spans="1:6" ht="15.6">
      <c r="A199" s="230" t="s">
        <v>150</v>
      </c>
      <c r="B199" s="230" t="s">
        <v>469</v>
      </c>
      <c r="C199" s="231" t="s">
        <v>232</v>
      </c>
      <c r="D199" s="232">
        <v>500</v>
      </c>
      <c r="E199" s="232">
        <v>0</v>
      </c>
      <c r="F199" s="98">
        <f t="shared" si="29"/>
        <v>0</v>
      </c>
    </row>
    <row r="200" spans="1:6" ht="15.6">
      <c r="A200" s="173" t="s">
        <v>490</v>
      </c>
      <c r="B200" s="173" t="s">
        <v>471</v>
      </c>
      <c r="C200" s="233" t="s">
        <v>225</v>
      </c>
      <c r="D200" s="234">
        <v>500</v>
      </c>
      <c r="E200" s="234">
        <v>0</v>
      </c>
      <c r="F200" s="99">
        <f>E200/D200</f>
        <v>0</v>
      </c>
    </row>
    <row r="201" spans="1:6" ht="15.6">
      <c r="A201" s="230" t="s">
        <v>150</v>
      </c>
      <c r="B201" s="230" t="s">
        <v>472</v>
      </c>
      <c r="C201" s="231" t="s">
        <v>209</v>
      </c>
      <c r="D201" s="232">
        <v>3500</v>
      </c>
      <c r="E201" s="232">
        <v>6000</v>
      </c>
      <c r="F201" s="98">
        <f t="shared" ref="F201:F202" si="30">E201/D201</f>
        <v>1.7142857142857142</v>
      </c>
    </row>
    <row r="202" spans="1:6" ht="15.6">
      <c r="A202" s="173" t="s">
        <v>491</v>
      </c>
      <c r="B202" s="173" t="s">
        <v>474</v>
      </c>
      <c r="C202" s="233" t="s">
        <v>226</v>
      </c>
      <c r="D202" s="234">
        <v>3000</v>
      </c>
      <c r="E202" s="234">
        <v>6000</v>
      </c>
      <c r="F202" s="99">
        <f t="shared" si="30"/>
        <v>2</v>
      </c>
    </row>
    <row r="203" spans="1:6" ht="15.6">
      <c r="A203" s="173" t="s">
        <v>492</v>
      </c>
      <c r="B203" s="173" t="s">
        <v>115</v>
      </c>
      <c r="C203" s="233" t="s">
        <v>230</v>
      </c>
      <c r="D203" s="234">
        <v>500</v>
      </c>
      <c r="E203" s="234">
        <v>0</v>
      </c>
      <c r="F203" s="236">
        <v>0</v>
      </c>
    </row>
    <row r="204" spans="1:6" ht="15.6">
      <c r="A204" s="249" t="s">
        <v>287</v>
      </c>
      <c r="B204" s="249" t="s">
        <v>493</v>
      </c>
      <c r="C204" s="250" t="s">
        <v>494</v>
      </c>
      <c r="D204" s="251">
        <v>0</v>
      </c>
      <c r="E204" s="251">
        <v>19042.509999999998</v>
      </c>
      <c r="F204" s="257">
        <v>1</v>
      </c>
    </row>
    <row r="205" spans="1:6" ht="15.6">
      <c r="A205" s="230" t="s">
        <v>150</v>
      </c>
      <c r="B205" s="230" t="s">
        <v>469</v>
      </c>
      <c r="C205" s="231" t="s">
        <v>232</v>
      </c>
      <c r="D205" s="232">
        <v>0</v>
      </c>
      <c r="E205" s="232">
        <v>3623.29</v>
      </c>
      <c r="F205" s="98">
        <v>0</v>
      </c>
    </row>
    <row r="206" spans="1:6" ht="15.6">
      <c r="A206" s="173" t="s">
        <v>495</v>
      </c>
      <c r="B206" s="173" t="s">
        <v>471</v>
      </c>
      <c r="C206" s="233" t="s">
        <v>225</v>
      </c>
      <c r="D206" s="234">
        <v>0</v>
      </c>
      <c r="E206" s="234">
        <v>3623.29</v>
      </c>
      <c r="F206" s="99">
        <v>0</v>
      </c>
    </row>
    <row r="207" spans="1:6" s="44" customFormat="1" ht="15.6">
      <c r="A207" s="230" t="s">
        <v>150</v>
      </c>
      <c r="B207" s="230" t="s">
        <v>472</v>
      </c>
      <c r="C207" s="231" t="s">
        <v>209</v>
      </c>
      <c r="D207" s="232">
        <v>0</v>
      </c>
      <c r="E207" s="232">
        <v>15419.22</v>
      </c>
      <c r="F207" s="99">
        <v>0</v>
      </c>
    </row>
    <row r="208" spans="1:6" s="44" customFormat="1" ht="15.6">
      <c r="A208" s="173" t="s">
        <v>496</v>
      </c>
      <c r="B208" s="173" t="s">
        <v>474</v>
      </c>
      <c r="C208" s="233" t="s">
        <v>497</v>
      </c>
      <c r="D208" s="234">
        <v>0</v>
      </c>
      <c r="E208" s="234">
        <v>15419.22</v>
      </c>
      <c r="F208" s="99">
        <v>0</v>
      </c>
    </row>
    <row r="209" spans="1:6" s="44" customFormat="1" ht="15.6">
      <c r="A209" s="254" t="s">
        <v>287</v>
      </c>
      <c r="B209" s="254" t="s">
        <v>419</v>
      </c>
      <c r="C209" s="255" t="s">
        <v>420</v>
      </c>
      <c r="D209" s="256">
        <v>0</v>
      </c>
      <c r="E209" s="256">
        <v>3500</v>
      </c>
      <c r="F209" s="258">
        <v>0</v>
      </c>
    </row>
    <row r="210" spans="1:6" ht="15.6">
      <c r="A210" s="230" t="s">
        <v>150</v>
      </c>
      <c r="B210" s="230" t="s">
        <v>472</v>
      </c>
      <c r="C210" s="231" t="s">
        <v>209</v>
      </c>
      <c r="D210" s="232">
        <v>0</v>
      </c>
      <c r="E210" s="232">
        <v>3500</v>
      </c>
      <c r="F210" s="99">
        <v>0</v>
      </c>
    </row>
    <row r="211" spans="1:6" ht="15.6">
      <c r="A211" s="173" t="s">
        <v>498</v>
      </c>
      <c r="B211" s="173" t="s">
        <v>481</v>
      </c>
      <c r="C211" s="233" t="s">
        <v>210</v>
      </c>
      <c r="D211" s="234">
        <v>0</v>
      </c>
      <c r="E211" s="234">
        <v>3500</v>
      </c>
      <c r="F211" s="99">
        <v>0</v>
      </c>
    </row>
    <row r="212" spans="1:6" ht="15.6">
      <c r="A212" s="240" t="s">
        <v>156</v>
      </c>
      <c r="B212" s="240" t="s">
        <v>218</v>
      </c>
      <c r="C212" s="241" t="s">
        <v>219</v>
      </c>
      <c r="D212" s="242">
        <v>66000</v>
      </c>
      <c r="E212" s="242">
        <v>27436.83</v>
      </c>
      <c r="F212" s="160">
        <f t="shared" ref="F212" si="31">E212/D212</f>
        <v>0.41570954545454547</v>
      </c>
    </row>
    <row r="213" spans="1:6" ht="15.6">
      <c r="A213" s="262" t="s">
        <v>287</v>
      </c>
      <c r="B213" s="262" t="s">
        <v>288</v>
      </c>
      <c r="C213" s="263" t="s">
        <v>289</v>
      </c>
      <c r="D213" s="264">
        <v>28000</v>
      </c>
      <c r="E213" s="264">
        <v>12669.09</v>
      </c>
      <c r="F213" s="265">
        <f>E213/D213</f>
        <v>0.45246750000000002</v>
      </c>
    </row>
    <row r="214" spans="1:6" ht="15.6">
      <c r="A214" s="230" t="s">
        <v>150</v>
      </c>
      <c r="B214" s="230" t="s">
        <v>299</v>
      </c>
      <c r="C214" s="231" t="s">
        <v>17</v>
      </c>
      <c r="D214" s="232">
        <v>28000</v>
      </c>
      <c r="E214" s="232">
        <v>12669.09</v>
      </c>
      <c r="F214" s="98">
        <f t="shared" ref="F214" si="32">E214/D214</f>
        <v>0.45246750000000002</v>
      </c>
    </row>
    <row r="215" spans="1:6" ht="15.6">
      <c r="A215" s="173" t="s">
        <v>499</v>
      </c>
      <c r="B215" s="173" t="s">
        <v>317</v>
      </c>
      <c r="C215" s="233" t="s">
        <v>171</v>
      </c>
      <c r="D215" s="234">
        <v>400</v>
      </c>
      <c r="E215" s="234">
        <v>0</v>
      </c>
      <c r="F215" s="236">
        <f>E215/D215</f>
        <v>0</v>
      </c>
    </row>
    <row r="216" spans="1:6" ht="15.6">
      <c r="A216" s="173" t="s">
        <v>500</v>
      </c>
      <c r="B216" s="173" t="s">
        <v>325</v>
      </c>
      <c r="C216" s="233" t="s">
        <v>175</v>
      </c>
      <c r="D216" s="234">
        <v>23600</v>
      </c>
      <c r="E216" s="234">
        <v>9950.66</v>
      </c>
      <c r="F216" s="99">
        <f>E216/D216</f>
        <v>0.42163813559322033</v>
      </c>
    </row>
    <row r="217" spans="1:6" ht="15.6">
      <c r="A217" s="173" t="s">
        <v>501</v>
      </c>
      <c r="B217" s="173" t="s">
        <v>329</v>
      </c>
      <c r="C217" s="233" t="s">
        <v>177</v>
      </c>
      <c r="D217" s="234">
        <v>2000</v>
      </c>
      <c r="E217" s="234">
        <v>1927.98</v>
      </c>
      <c r="F217" s="99">
        <f>E217/D217</f>
        <v>0.96399000000000001</v>
      </c>
    </row>
    <row r="218" spans="1:6" ht="15.6">
      <c r="A218" s="173" t="s">
        <v>502</v>
      </c>
      <c r="B218" s="173" t="s">
        <v>341</v>
      </c>
      <c r="C218" s="233" t="s">
        <v>183</v>
      </c>
      <c r="D218" s="234">
        <v>2000</v>
      </c>
      <c r="E218" s="234">
        <v>790.45</v>
      </c>
      <c r="F218" s="99">
        <f t="shared" ref="F218" si="33">E218/D218</f>
        <v>0.39522500000000005</v>
      </c>
    </row>
    <row r="219" spans="1:6" ht="15.6">
      <c r="A219" s="246" t="s">
        <v>287</v>
      </c>
      <c r="B219" s="246" t="s">
        <v>349</v>
      </c>
      <c r="C219" s="247" t="s">
        <v>350</v>
      </c>
      <c r="D219" s="248">
        <v>17000</v>
      </c>
      <c r="E219" s="248">
        <v>6143.67</v>
      </c>
      <c r="F219" s="164">
        <f>E219/D219</f>
        <v>0.3613923529411765</v>
      </c>
    </row>
    <row r="220" spans="1:6" ht="15.6">
      <c r="A220" s="230" t="s">
        <v>150</v>
      </c>
      <c r="B220" s="230" t="s">
        <v>299</v>
      </c>
      <c r="C220" s="231" t="s">
        <v>17</v>
      </c>
      <c r="D220" s="232">
        <v>17000</v>
      </c>
      <c r="E220" s="232">
        <v>6143.67</v>
      </c>
      <c r="F220" s="235">
        <f>E220/D220</f>
        <v>0.3613923529411765</v>
      </c>
    </row>
    <row r="221" spans="1:6" ht="15.6">
      <c r="A221" s="173" t="s">
        <v>503</v>
      </c>
      <c r="B221" s="173" t="s">
        <v>352</v>
      </c>
      <c r="C221" s="233" t="s">
        <v>186</v>
      </c>
      <c r="D221" s="234">
        <v>1400</v>
      </c>
      <c r="E221" s="234">
        <v>997.13</v>
      </c>
      <c r="F221" s="99">
        <f>E221/D221</f>
        <v>0.71223571428571431</v>
      </c>
    </row>
    <row r="222" spans="1:6" ht="15.6">
      <c r="A222" s="173" t="s">
        <v>504</v>
      </c>
      <c r="B222" s="173" t="s">
        <v>303</v>
      </c>
      <c r="C222" s="233" t="s">
        <v>164</v>
      </c>
      <c r="D222" s="234">
        <v>200</v>
      </c>
      <c r="E222" s="234">
        <v>100</v>
      </c>
      <c r="F222" s="99">
        <f>E222/D222</f>
        <v>0.5</v>
      </c>
    </row>
    <row r="223" spans="1:6" ht="15.6">
      <c r="A223" s="173" t="s">
        <v>505</v>
      </c>
      <c r="B223" s="173" t="s">
        <v>307</v>
      </c>
      <c r="C223" s="233" t="s">
        <v>166</v>
      </c>
      <c r="D223" s="234">
        <v>1000</v>
      </c>
      <c r="E223" s="234">
        <v>297.74</v>
      </c>
      <c r="F223" s="99">
        <f t="shared" ref="F223:F225" si="34">E223/D223</f>
        <v>0.29774</v>
      </c>
    </row>
    <row r="224" spans="1:6" ht="15.6">
      <c r="A224" s="173" t="s">
        <v>506</v>
      </c>
      <c r="B224" s="173" t="s">
        <v>317</v>
      </c>
      <c r="C224" s="233" t="s">
        <v>171</v>
      </c>
      <c r="D224" s="234">
        <v>500</v>
      </c>
      <c r="E224" s="234">
        <v>0</v>
      </c>
      <c r="F224" s="99">
        <f t="shared" si="34"/>
        <v>0</v>
      </c>
    </row>
    <row r="225" spans="1:6" ht="15.6">
      <c r="A225" s="173" t="s">
        <v>507</v>
      </c>
      <c r="B225" s="173" t="s">
        <v>321</v>
      </c>
      <c r="C225" s="233" t="s">
        <v>173</v>
      </c>
      <c r="D225" s="234">
        <v>2000</v>
      </c>
      <c r="E225" s="234">
        <v>819.69</v>
      </c>
      <c r="F225" s="99">
        <f t="shared" si="34"/>
        <v>0.40984500000000001</v>
      </c>
    </row>
    <row r="226" spans="1:6" ht="15.6">
      <c r="A226" s="173" t="s">
        <v>508</v>
      </c>
      <c r="B226" s="173" t="s">
        <v>325</v>
      </c>
      <c r="C226" s="233" t="s">
        <v>175</v>
      </c>
      <c r="D226" s="234">
        <v>8300</v>
      </c>
      <c r="E226" s="234">
        <v>1929.24</v>
      </c>
      <c r="F226" s="99">
        <f>E226/D226</f>
        <v>0.23243855421686746</v>
      </c>
    </row>
    <row r="227" spans="1:6" ht="15.6">
      <c r="A227" s="173" t="s">
        <v>509</v>
      </c>
      <c r="B227" s="173" t="s">
        <v>329</v>
      </c>
      <c r="C227" s="233" t="s">
        <v>177</v>
      </c>
      <c r="D227" s="234">
        <v>1300</v>
      </c>
      <c r="E227" s="234">
        <v>1069.06</v>
      </c>
      <c r="F227" s="99">
        <f>E227/D227</f>
        <v>0.8223538461538461</v>
      </c>
    </row>
    <row r="228" spans="1:6" ht="15.6">
      <c r="A228" s="173" t="s">
        <v>510</v>
      </c>
      <c r="B228" s="173" t="s">
        <v>333</v>
      </c>
      <c r="C228" s="233" t="s">
        <v>179</v>
      </c>
      <c r="D228" s="234">
        <v>1200</v>
      </c>
      <c r="E228" s="234">
        <v>859.42</v>
      </c>
      <c r="F228" s="236">
        <f>E228/D228</f>
        <v>0.71618333333333328</v>
      </c>
    </row>
    <row r="229" spans="1:6" ht="15.6">
      <c r="A229" s="173" t="s">
        <v>511</v>
      </c>
      <c r="B229" s="173" t="s">
        <v>337</v>
      </c>
      <c r="C229" s="233" t="s">
        <v>181</v>
      </c>
      <c r="D229" s="234">
        <v>800</v>
      </c>
      <c r="E229" s="234">
        <v>71.39</v>
      </c>
      <c r="F229" s="99">
        <f>E229/D229</f>
        <v>8.9237499999999997E-2</v>
      </c>
    </row>
    <row r="230" spans="1:6" ht="15.6">
      <c r="A230" s="173" t="s">
        <v>512</v>
      </c>
      <c r="B230" s="173" t="s">
        <v>375</v>
      </c>
      <c r="C230" s="233" t="s">
        <v>188</v>
      </c>
      <c r="D230" s="234">
        <v>300</v>
      </c>
      <c r="E230" s="234">
        <v>0</v>
      </c>
      <c r="F230" s="99">
        <f>E230/D230</f>
        <v>0</v>
      </c>
    </row>
    <row r="231" spans="1:6" ht="15.6">
      <c r="A231" s="249" t="s">
        <v>287</v>
      </c>
      <c r="B231" s="249" t="s">
        <v>392</v>
      </c>
      <c r="C231" s="250" t="s">
        <v>393</v>
      </c>
      <c r="D231" s="251">
        <v>13000</v>
      </c>
      <c r="E231" s="251">
        <v>7060.67</v>
      </c>
      <c r="F231" s="257">
        <f t="shared" ref="F231:F232" si="35">E231/D231</f>
        <v>0.5431284615384615</v>
      </c>
    </row>
    <row r="232" spans="1:6" ht="15.6">
      <c r="A232" s="230" t="s">
        <v>150</v>
      </c>
      <c r="B232" s="230" t="s">
        <v>299</v>
      </c>
      <c r="C232" s="231" t="s">
        <v>17</v>
      </c>
      <c r="D232" s="232">
        <v>13000</v>
      </c>
      <c r="E232" s="232">
        <v>7060.67</v>
      </c>
      <c r="F232" s="98">
        <f t="shared" si="35"/>
        <v>0.5431284615384615</v>
      </c>
    </row>
    <row r="233" spans="1:6" ht="15.6">
      <c r="A233" s="173" t="s">
        <v>513</v>
      </c>
      <c r="B233" s="173" t="s">
        <v>321</v>
      </c>
      <c r="C233" s="233" t="s">
        <v>173</v>
      </c>
      <c r="D233" s="234">
        <v>4000</v>
      </c>
      <c r="E233" s="234">
        <v>416.77</v>
      </c>
      <c r="F233" s="99">
        <f>E233/D233</f>
        <v>0.10419249999999999</v>
      </c>
    </row>
    <row r="234" spans="1:6" ht="15.6">
      <c r="A234" s="173" t="s">
        <v>514</v>
      </c>
      <c r="B234" s="173" t="s">
        <v>325</v>
      </c>
      <c r="C234" s="233" t="s">
        <v>175</v>
      </c>
      <c r="D234" s="234">
        <v>5700</v>
      </c>
      <c r="E234" s="234">
        <v>3793.56</v>
      </c>
      <c r="F234" s="99">
        <f>E234/D234</f>
        <v>0.66553684210526309</v>
      </c>
    </row>
    <row r="235" spans="1:6" ht="15.6">
      <c r="A235" s="173" t="s">
        <v>515</v>
      </c>
      <c r="B235" s="173" t="s">
        <v>329</v>
      </c>
      <c r="C235" s="233" t="s">
        <v>177</v>
      </c>
      <c r="D235" s="234">
        <v>3300</v>
      </c>
      <c r="E235" s="234">
        <v>2850.34</v>
      </c>
      <c r="F235" s="99">
        <f>E235/D235</f>
        <v>0.86373939393939403</v>
      </c>
    </row>
    <row r="236" spans="1:6" ht="15.6">
      <c r="A236" s="249" t="s">
        <v>287</v>
      </c>
      <c r="B236" s="249" t="s">
        <v>493</v>
      </c>
      <c r="C236" s="250" t="s">
        <v>494</v>
      </c>
      <c r="D236" s="251">
        <v>8000</v>
      </c>
      <c r="E236" s="251">
        <v>1563.4</v>
      </c>
      <c r="F236" s="257">
        <f t="shared" ref="F236:F240" si="36">E236/D236</f>
        <v>0.19542500000000002</v>
      </c>
    </row>
    <row r="237" spans="1:6" ht="15.6">
      <c r="A237" s="230" t="s">
        <v>150</v>
      </c>
      <c r="B237" s="230" t="s">
        <v>299</v>
      </c>
      <c r="C237" s="231" t="s">
        <v>17</v>
      </c>
      <c r="D237" s="232">
        <v>8000</v>
      </c>
      <c r="E237" s="232">
        <v>1563.4</v>
      </c>
      <c r="F237" s="98">
        <f t="shared" si="36"/>
        <v>0.19542500000000002</v>
      </c>
    </row>
    <row r="238" spans="1:6" ht="15.6">
      <c r="A238" s="173" t="s">
        <v>516</v>
      </c>
      <c r="B238" s="173" t="s">
        <v>321</v>
      </c>
      <c r="C238" s="233" t="s">
        <v>173</v>
      </c>
      <c r="D238" s="234">
        <v>5000</v>
      </c>
      <c r="E238" s="234">
        <v>0</v>
      </c>
      <c r="F238" s="99">
        <f t="shared" si="36"/>
        <v>0</v>
      </c>
    </row>
    <row r="239" spans="1:6" ht="15.6">
      <c r="A239" s="173" t="s">
        <v>517</v>
      </c>
      <c r="B239" s="173" t="s">
        <v>329</v>
      </c>
      <c r="C239" s="233" t="s">
        <v>177</v>
      </c>
      <c r="D239" s="234">
        <v>3000</v>
      </c>
      <c r="E239" s="234">
        <v>1563.4</v>
      </c>
      <c r="F239" s="99">
        <f t="shared" si="36"/>
        <v>0.52113333333333334</v>
      </c>
    </row>
    <row r="240" spans="1:6" ht="15.6">
      <c r="A240" s="240" t="s">
        <v>156</v>
      </c>
      <c r="B240" s="240" t="s">
        <v>220</v>
      </c>
      <c r="C240" s="241" t="s">
        <v>221</v>
      </c>
      <c r="D240" s="242">
        <v>113200</v>
      </c>
      <c r="E240" s="242">
        <v>114097.88</v>
      </c>
      <c r="F240" s="261">
        <f t="shared" si="36"/>
        <v>1.0079318021201413</v>
      </c>
    </row>
    <row r="241" spans="1:6" ht="15.6">
      <c r="A241" s="243" t="s">
        <v>287</v>
      </c>
      <c r="B241" s="243" t="s">
        <v>288</v>
      </c>
      <c r="C241" s="244" t="s">
        <v>289</v>
      </c>
      <c r="D241" s="245">
        <v>30000</v>
      </c>
      <c r="E241" s="245">
        <v>26092.89</v>
      </c>
      <c r="F241" s="253">
        <f>E241/D241</f>
        <v>0.86976299999999995</v>
      </c>
    </row>
    <row r="242" spans="1:6" ht="15.6">
      <c r="A242" s="230" t="s">
        <v>150</v>
      </c>
      <c r="B242" s="230" t="s">
        <v>299</v>
      </c>
      <c r="C242" s="231" t="s">
        <v>17</v>
      </c>
      <c r="D242" s="232">
        <v>30000</v>
      </c>
      <c r="E242" s="232">
        <v>26092.89</v>
      </c>
      <c r="F242" s="99">
        <f t="shared" ref="F242:F243" si="37">E242/D242</f>
        <v>0.86976299999999995</v>
      </c>
    </row>
    <row r="243" spans="1:6" ht="15.6">
      <c r="A243" s="173" t="s">
        <v>518</v>
      </c>
      <c r="B243" s="173" t="s">
        <v>329</v>
      </c>
      <c r="C243" s="233" t="s">
        <v>177</v>
      </c>
      <c r="D243" s="234">
        <v>30000</v>
      </c>
      <c r="E243" s="234">
        <v>26092.89</v>
      </c>
      <c r="F243" s="99">
        <f t="shared" si="37"/>
        <v>0.86976299999999995</v>
      </c>
    </row>
    <row r="244" spans="1:6" ht="15.6">
      <c r="A244" s="246" t="s">
        <v>287</v>
      </c>
      <c r="B244" s="246" t="s">
        <v>349</v>
      </c>
      <c r="C244" s="247" t="s">
        <v>350</v>
      </c>
      <c r="D244" s="248">
        <v>30200</v>
      </c>
      <c r="E244" s="248">
        <v>23147.63</v>
      </c>
      <c r="F244" s="163">
        <f>E244/D244</f>
        <v>0.76647781456953645</v>
      </c>
    </row>
    <row r="245" spans="1:6" ht="15.6">
      <c r="A245" s="230" t="s">
        <v>150</v>
      </c>
      <c r="B245" s="230" t="s">
        <v>299</v>
      </c>
      <c r="C245" s="231" t="s">
        <v>17</v>
      </c>
      <c r="D245" s="232">
        <v>30200</v>
      </c>
      <c r="E245" s="232">
        <v>23147.63</v>
      </c>
      <c r="F245" s="98">
        <f>E245/D245</f>
        <v>0.76647781456953645</v>
      </c>
    </row>
    <row r="246" spans="1:6" ht="15.6">
      <c r="A246" s="173" t="s">
        <v>519</v>
      </c>
      <c r="B246" s="173" t="s">
        <v>352</v>
      </c>
      <c r="C246" s="233" t="s">
        <v>186</v>
      </c>
      <c r="D246" s="234">
        <v>500</v>
      </c>
      <c r="E246" s="234">
        <v>732.4</v>
      </c>
      <c r="F246" s="99">
        <f>E246/D246</f>
        <v>1.4647999999999999</v>
      </c>
    </row>
    <row r="247" spans="1:6" ht="15.6">
      <c r="A247" s="173" t="s">
        <v>520</v>
      </c>
      <c r="B247" s="173" t="s">
        <v>303</v>
      </c>
      <c r="C247" s="233" t="s">
        <v>164</v>
      </c>
      <c r="D247" s="234">
        <v>500</v>
      </c>
      <c r="E247" s="234">
        <v>0</v>
      </c>
      <c r="F247" s="99">
        <v>0</v>
      </c>
    </row>
    <row r="248" spans="1:6" ht="15.6">
      <c r="A248" s="173" t="s">
        <v>521</v>
      </c>
      <c r="B248" s="173" t="s">
        <v>307</v>
      </c>
      <c r="C248" s="233" t="s">
        <v>166</v>
      </c>
      <c r="D248" s="234">
        <v>700</v>
      </c>
      <c r="E248" s="234">
        <v>35</v>
      </c>
      <c r="F248" s="99">
        <f t="shared" ref="F248:F254" si="38">E248/D248</f>
        <v>0.05</v>
      </c>
    </row>
    <row r="249" spans="1:6" ht="15.6">
      <c r="A249" s="173" t="s">
        <v>522</v>
      </c>
      <c r="B249" s="173" t="s">
        <v>321</v>
      </c>
      <c r="C249" s="233" t="s">
        <v>173</v>
      </c>
      <c r="D249" s="234">
        <v>2500</v>
      </c>
      <c r="E249" s="234">
        <v>89.4</v>
      </c>
      <c r="F249" s="99">
        <f t="shared" si="38"/>
        <v>3.576E-2</v>
      </c>
    </row>
    <row r="250" spans="1:6" ht="15.6">
      <c r="A250" s="173" t="s">
        <v>523</v>
      </c>
      <c r="B250" s="173" t="s">
        <v>327</v>
      </c>
      <c r="C250" s="233" t="s">
        <v>176</v>
      </c>
      <c r="D250" s="234">
        <v>300</v>
      </c>
      <c r="E250" s="234">
        <v>0</v>
      </c>
      <c r="F250" s="99">
        <f t="shared" si="38"/>
        <v>0</v>
      </c>
    </row>
    <row r="251" spans="1:6" ht="15.6">
      <c r="A251" s="173" t="s">
        <v>524</v>
      </c>
      <c r="B251" s="173" t="s">
        <v>329</v>
      </c>
      <c r="C251" s="233" t="s">
        <v>177</v>
      </c>
      <c r="D251" s="234">
        <v>21400</v>
      </c>
      <c r="E251" s="234">
        <v>20097.52</v>
      </c>
      <c r="F251" s="99">
        <f t="shared" si="38"/>
        <v>0.93913644859813084</v>
      </c>
    </row>
    <row r="252" spans="1:6" ht="15.6">
      <c r="A252" s="173" t="s">
        <v>525</v>
      </c>
      <c r="B252" s="173" t="s">
        <v>333</v>
      </c>
      <c r="C252" s="233" t="s">
        <v>179</v>
      </c>
      <c r="D252" s="234">
        <v>3300</v>
      </c>
      <c r="E252" s="234">
        <v>1570</v>
      </c>
      <c r="F252" s="99">
        <f t="shared" si="38"/>
        <v>0.47575757575757577</v>
      </c>
    </row>
    <row r="253" spans="1:6" ht="15.6">
      <c r="A253" s="173" t="s">
        <v>526</v>
      </c>
      <c r="B253" s="173" t="s">
        <v>337</v>
      </c>
      <c r="C253" s="233" t="s">
        <v>181</v>
      </c>
      <c r="D253" s="234">
        <v>700</v>
      </c>
      <c r="E253" s="234">
        <v>423.61</v>
      </c>
      <c r="F253" s="99">
        <f t="shared" si="38"/>
        <v>0.60515714285714284</v>
      </c>
    </row>
    <row r="254" spans="1:6" ht="15.6">
      <c r="A254" s="173" t="s">
        <v>527</v>
      </c>
      <c r="B254" s="173" t="s">
        <v>341</v>
      </c>
      <c r="C254" s="233" t="s">
        <v>183</v>
      </c>
      <c r="D254" s="234">
        <v>300</v>
      </c>
      <c r="E254" s="234">
        <v>199.7</v>
      </c>
      <c r="F254" s="99">
        <f t="shared" si="38"/>
        <v>0.66566666666666663</v>
      </c>
    </row>
    <row r="255" spans="1:6" ht="15.6">
      <c r="A255" s="249" t="s">
        <v>287</v>
      </c>
      <c r="B255" s="249" t="s">
        <v>392</v>
      </c>
      <c r="C255" s="250" t="s">
        <v>393</v>
      </c>
      <c r="D255" s="251">
        <v>48000</v>
      </c>
      <c r="E255" s="251">
        <v>60548.87</v>
      </c>
      <c r="F255" s="257">
        <f>E255/D255</f>
        <v>1.2614347916666666</v>
      </c>
    </row>
    <row r="256" spans="1:6" ht="15.6">
      <c r="A256" s="230" t="s">
        <v>150</v>
      </c>
      <c r="B256" s="230" t="s">
        <v>299</v>
      </c>
      <c r="C256" s="231" t="s">
        <v>17</v>
      </c>
      <c r="D256" s="232">
        <v>48000</v>
      </c>
      <c r="E256" s="232">
        <v>60548.87</v>
      </c>
      <c r="F256" s="98">
        <f>E256/D256</f>
        <v>1.2614347916666666</v>
      </c>
    </row>
    <row r="257" spans="1:6" ht="15.6">
      <c r="A257" s="173" t="s">
        <v>528</v>
      </c>
      <c r="B257" s="173" t="s">
        <v>352</v>
      </c>
      <c r="C257" s="233" t="s">
        <v>186</v>
      </c>
      <c r="D257" s="234">
        <v>0</v>
      </c>
      <c r="E257" s="234">
        <v>31.2</v>
      </c>
      <c r="F257" s="99">
        <v>0</v>
      </c>
    </row>
    <row r="258" spans="1:6" ht="15.6">
      <c r="A258" s="173" t="s">
        <v>529</v>
      </c>
      <c r="B258" s="173" t="s">
        <v>307</v>
      </c>
      <c r="C258" s="233" t="s">
        <v>166</v>
      </c>
      <c r="D258" s="234">
        <v>1500</v>
      </c>
      <c r="E258" s="234">
        <v>261.02</v>
      </c>
      <c r="F258" s="99">
        <f t="shared" ref="F258:F259" si="39">E258/D258</f>
        <v>0.17401333333333333</v>
      </c>
    </row>
    <row r="259" spans="1:6" ht="15.6">
      <c r="A259" s="173" t="s">
        <v>530</v>
      </c>
      <c r="B259" s="173" t="s">
        <v>313</v>
      </c>
      <c r="C259" s="233" t="s">
        <v>169</v>
      </c>
      <c r="D259" s="234">
        <v>1000</v>
      </c>
      <c r="E259" s="234">
        <v>0</v>
      </c>
      <c r="F259" s="99">
        <f t="shared" si="39"/>
        <v>0</v>
      </c>
    </row>
    <row r="260" spans="1:6" ht="15.6">
      <c r="A260" s="173" t="s">
        <v>531</v>
      </c>
      <c r="B260" s="173" t="s">
        <v>317</v>
      </c>
      <c r="C260" s="233" t="s">
        <v>532</v>
      </c>
      <c r="D260" s="234">
        <v>0</v>
      </c>
      <c r="E260" s="234">
        <v>500</v>
      </c>
      <c r="F260" s="99">
        <v>0</v>
      </c>
    </row>
    <row r="261" spans="1:6" ht="15.6">
      <c r="A261" s="173" t="s">
        <v>533</v>
      </c>
      <c r="B261" s="173" t="s">
        <v>321</v>
      </c>
      <c r="C261" s="233" t="s">
        <v>173</v>
      </c>
      <c r="D261" s="234">
        <v>4000</v>
      </c>
      <c r="E261" s="234">
        <v>0</v>
      </c>
      <c r="F261" s="99">
        <f>E261/D261</f>
        <v>0</v>
      </c>
    </row>
    <row r="262" spans="1:6" ht="15.6">
      <c r="A262" s="173" t="s">
        <v>534</v>
      </c>
      <c r="B262" s="173" t="s">
        <v>325</v>
      </c>
      <c r="C262" s="233" t="s">
        <v>175</v>
      </c>
      <c r="D262" s="234">
        <v>2000</v>
      </c>
      <c r="E262" s="234">
        <v>1000</v>
      </c>
      <c r="F262" s="99">
        <f>E262/D262</f>
        <v>0.5</v>
      </c>
    </row>
    <row r="263" spans="1:6" ht="15.6">
      <c r="A263" s="173" t="s">
        <v>535</v>
      </c>
      <c r="B263" s="173" t="s">
        <v>327</v>
      </c>
      <c r="C263" s="233" t="s">
        <v>176</v>
      </c>
      <c r="D263" s="234">
        <v>500</v>
      </c>
      <c r="E263" s="234">
        <v>0</v>
      </c>
      <c r="F263" s="99">
        <f t="shared" ref="F263" si="40">E263/D263</f>
        <v>0</v>
      </c>
    </row>
    <row r="264" spans="1:6" ht="15.6">
      <c r="A264" s="173" t="s">
        <v>536</v>
      </c>
      <c r="B264" s="173" t="s">
        <v>329</v>
      </c>
      <c r="C264" s="233" t="s">
        <v>177</v>
      </c>
      <c r="D264" s="234">
        <v>39000</v>
      </c>
      <c r="E264" s="234">
        <v>58756.65</v>
      </c>
      <c r="F264" s="236">
        <f>E264/D264</f>
        <v>1.5065807692307693</v>
      </c>
    </row>
    <row r="265" spans="1:6" ht="15.6">
      <c r="A265" s="249" t="s">
        <v>287</v>
      </c>
      <c r="B265" s="249" t="s">
        <v>493</v>
      </c>
      <c r="C265" s="250" t="s">
        <v>494</v>
      </c>
      <c r="D265" s="251">
        <v>5000</v>
      </c>
      <c r="E265" s="251">
        <v>4308.49</v>
      </c>
      <c r="F265" s="257">
        <f>E265/D265</f>
        <v>0.86169799999999996</v>
      </c>
    </row>
    <row r="266" spans="1:6" ht="15.6">
      <c r="A266" s="230" t="s">
        <v>150</v>
      </c>
      <c r="B266" s="230" t="s">
        <v>299</v>
      </c>
      <c r="C266" s="231" t="s">
        <v>17</v>
      </c>
      <c r="D266" s="232">
        <v>5000</v>
      </c>
      <c r="E266" s="232">
        <v>4308.49</v>
      </c>
      <c r="F266" s="98">
        <f>E266/D266</f>
        <v>0.86169799999999996</v>
      </c>
    </row>
    <row r="267" spans="1:6" ht="15.6">
      <c r="A267" s="173" t="s">
        <v>537</v>
      </c>
      <c r="B267" s="173" t="s">
        <v>352</v>
      </c>
      <c r="C267" s="233" t="s">
        <v>186</v>
      </c>
      <c r="D267" s="234">
        <v>0</v>
      </c>
      <c r="E267" s="234">
        <v>0</v>
      </c>
      <c r="F267" s="99">
        <v>0</v>
      </c>
    </row>
    <row r="268" spans="1:6" ht="15.6">
      <c r="A268" s="173" t="s">
        <v>538</v>
      </c>
      <c r="B268" s="173" t="s">
        <v>313</v>
      </c>
      <c r="C268" s="233" t="s">
        <v>539</v>
      </c>
      <c r="D268" s="234">
        <v>0</v>
      </c>
      <c r="E268" s="234">
        <v>596.25</v>
      </c>
      <c r="F268" s="99">
        <v>0</v>
      </c>
    </row>
    <row r="269" spans="1:6" ht="15.6">
      <c r="A269" s="173" t="s">
        <v>540</v>
      </c>
      <c r="B269" s="173" t="s">
        <v>319</v>
      </c>
      <c r="C269" s="233" t="s">
        <v>541</v>
      </c>
      <c r="D269" s="234">
        <v>0</v>
      </c>
      <c r="E269" s="234">
        <v>361.24</v>
      </c>
      <c r="F269" s="99">
        <v>0</v>
      </c>
    </row>
    <row r="270" spans="1:6" ht="15.6">
      <c r="A270" s="173" t="s">
        <v>542</v>
      </c>
      <c r="B270" s="173" t="s">
        <v>329</v>
      </c>
      <c r="C270" s="233" t="s">
        <v>177</v>
      </c>
      <c r="D270" s="234">
        <v>5000</v>
      </c>
      <c r="E270" s="234">
        <v>3351</v>
      </c>
      <c r="F270" s="99">
        <f>E270/D270</f>
        <v>0.67020000000000002</v>
      </c>
    </row>
    <row r="271" spans="1:6" ht="15.6">
      <c r="A271" s="240" t="s">
        <v>156</v>
      </c>
      <c r="B271" s="240" t="s">
        <v>222</v>
      </c>
      <c r="C271" s="241" t="s">
        <v>543</v>
      </c>
      <c r="D271" s="242">
        <v>29000</v>
      </c>
      <c r="E271" s="242">
        <v>16161.21</v>
      </c>
      <c r="F271" s="160">
        <f>E271/D271</f>
        <v>0.55728310344827581</v>
      </c>
    </row>
    <row r="272" spans="1:6" ht="15.6">
      <c r="A272" s="246" t="s">
        <v>287</v>
      </c>
      <c r="B272" s="246" t="s">
        <v>349</v>
      </c>
      <c r="C272" s="247" t="s">
        <v>350</v>
      </c>
      <c r="D272" s="248">
        <v>2000</v>
      </c>
      <c r="E272" s="248">
        <v>0</v>
      </c>
      <c r="F272" s="259">
        <f t="shared" ref="F272:F275" si="41">E272/D272</f>
        <v>0</v>
      </c>
    </row>
    <row r="273" spans="1:6" ht="15.6">
      <c r="A273" s="230" t="s">
        <v>150</v>
      </c>
      <c r="B273" s="230" t="s">
        <v>299</v>
      </c>
      <c r="C273" s="231" t="s">
        <v>17</v>
      </c>
      <c r="D273" s="232">
        <v>2000</v>
      </c>
      <c r="E273" s="232">
        <v>0</v>
      </c>
      <c r="F273" s="99">
        <f t="shared" si="41"/>
        <v>0</v>
      </c>
    </row>
    <row r="274" spans="1:6" ht="15.6">
      <c r="A274" s="173" t="s">
        <v>544</v>
      </c>
      <c r="B274" s="173" t="s">
        <v>352</v>
      </c>
      <c r="C274" s="233" t="s">
        <v>186</v>
      </c>
      <c r="D274" s="234">
        <v>1000</v>
      </c>
      <c r="E274" s="234">
        <v>0</v>
      </c>
      <c r="F274" s="99">
        <f t="shared" si="41"/>
        <v>0</v>
      </c>
    </row>
    <row r="275" spans="1:6" ht="15.6">
      <c r="A275" s="173" t="s">
        <v>545</v>
      </c>
      <c r="B275" s="173" t="s">
        <v>305</v>
      </c>
      <c r="C275" s="233" t="s">
        <v>165</v>
      </c>
      <c r="D275" s="234">
        <v>1000</v>
      </c>
      <c r="E275" s="234">
        <v>0</v>
      </c>
      <c r="F275" s="99">
        <f t="shared" si="41"/>
        <v>0</v>
      </c>
    </row>
    <row r="276" spans="1:6" ht="15.6">
      <c r="A276" s="249" t="s">
        <v>287</v>
      </c>
      <c r="B276" s="249" t="s">
        <v>392</v>
      </c>
      <c r="C276" s="250" t="s">
        <v>393</v>
      </c>
      <c r="D276" s="251">
        <v>20000</v>
      </c>
      <c r="E276" s="251">
        <v>6294.94</v>
      </c>
      <c r="F276" s="257">
        <f>E276/D276</f>
        <v>0.314747</v>
      </c>
    </row>
    <row r="277" spans="1:6" ht="15.6">
      <c r="A277" s="230" t="s">
        <v>150</v>
      </c>
      <c r="B277" s="230" t="s">
        <v>290</v>
      </c>
      <c r="C277" s="231" t="s">
        <v>10</v>
      </c>
      <c r="D277" s="232">
        <v>4000</v>
      </c>
      <c r="E277" s="232">
        <v>3440</v>
      </c>
      <c r="F277" s="98">
        <f t="shared" ref="F277:F278" si="42">E277/D277</f>
        <v>0.86</v>
      </c>
    </row>
    <row r="278" spans="1:6" ht="15.6">
      <c r="A278" s="173" t="s">
        <v>546</v>
      </c>
      <c r="B278" s="173" t="s">
        <v>292</v>
      </c>
      <c r="C278" s="233" t="s">
        <v>159</v>
      </c>
      <c r="D278" s="234">
        <v>3000</v>
      </c>
      <c r="E278" s="234">
        <v>2952.8</v>
      </c>
      <c r="F278" s="99">
        <f t="shared" si="42"/>
        <v>0.98426666666666673</v>
      </c>
    </row>
    <row r="279" spans="1:6" ht="15.6">
      <c r="A279" s="173" t="s">
        <v>547</v>
      </c>
      <c r="B279" s="173" t="s">
        <v>298</v>
      </c>
      <c r="C279" s="233" t="s">
        <v>162</v>
      </c>
      <c r="D279" s="234">
        <v>1000</v>
      </c>
      <c r="E279" s="234">
        <v>487.2</v>
      </c>
      <c r="F279" s="236">
        <f>E279/D279</f>
        <v>0.48719999999999997</v>
      </c>
    </row>
    <row r="280" spans="1:6" ht="15.6">
      <c r="A280" s="230" t="s">
        <v>150</v>
      </c>
      <c r="B280" s="230" t="s">
        <v>299</v>
      </c>
      <c r="C280" s="231" t="s">
        <v>17</v>
      </c>
      <c r="D280" s="232">
        <v>16000</v>
      </c>
      <c r="E280" s="232">
        <v>2854.94</v>
      </c>
      <c r="F280" s="98">
        <f>E280/D280</f>
        <v>0.17843375</v>
      </c>
    </row>
    <row r="281" spans="1:6" ht="15.6">
      <c r="A281" s="173" t="s">
        <v>548</v>
      </c>
      <c r="B281" s="173" t="s">
        <v>352</v>
      </c>
      <c r="C281" s="233" t="s">
        <v>186</v>
      </c>
      <c r="D281" s="234">
        <v>8000</v>
      </c>
      <c r="E281" s="234">
        <v>2854.94</v>
      </c>
      <c r="F281" s="99">
        <f>E281/D281</f>
        <v>0.3568675</v>
      </c>
    </row>
    <row r="282" spans="1:6" ht="15.6">
      <c r="A282" s="173" t="s">
        <v>549</v>
      </c>
      <c r="B282" s="173" t="s">
        <v>303</v>
      </c>
      <c r="C282" s="233" t="s">
        <v>164</v>
      </c>
      <c r="D282" s="234">
        <v>2500</v>
      </c>
      <c r="E282" s="234">
        <v>0</v>
      </c>
      <c r="F282" s="99">
        <f t="shared" ref="F282:F283" si="43">E282/D282</f>
        <v>0</v>
      </c>
    </row>
    <row r="283" spans="1:6" ht="15.6">
      <c r="A283" s="173" t="s">
        <v>550</v>
      </c>
      <c r="B283" s="173" t="s">
        <v>307</v>
      </c>
      <c r="C283" s="233" t="s">
        <v>166</v>
      </c>
      <c r="D283" s="234">
        <v>1500</v>
      </c>
      <c r="E283" s="234">
        <v>0</v>
      </c>
      <c r="F283" s="99">
        <f t="shared" si="43"/>
        <v>0</v>
      </c>
    </row>
    <row r="284" spans="1:6" ht="15.6">
      <c r="A284" s="173" t="s">
        <v>551</v>
      </c>
      <c r="B284" s="173" t="s">
        <v>321</v>
      </c>
      <c r="C284" s="233" t="s">
        <v>173</v>
      </c>
      <c r="D284" s="234">
        <v>1000</v>
      </c>
      <c r="E284" s="234">
        <v>0</v>
      </c>
      <c r="F284" s="99">
        <f>E284/D284</f>
        <v>0</v>
      </c>
    </row>
    <row r="285" spans="1:6" ht="15.6">
      <c r="A285" s="173" t="s">
        <v>552</v>
      </c>
      <c r="B285" s="173" t="s">
        <v>329</v>
      </c>
      <c r="C285" s="233" t="s">
        <v>177</v>
      </c>
      <c r="D285" s="234">
        <v>100</v>
      </c>
      <c r="E285" s="234">
        <v>0</v>
      </c>
      <c r="F285" s="99">
        <f t="shared" ref="F285:F287" si="44">E285/D285</f>
        <v>0</v>
      </c>
    </row>
    <row r="286" spans="1:6" ht="15.6">
      <c r="A286" s="173" t="s">
        <v>553</v>
      </c>
      <c r="B286" s="173" t="s">
        <v>554</v>
      </c>
      <c r="C286" s="233" t="s">
        <v>555</v>
      </c>
      <c r="D286" s="234">
        <v>2400</v>
      </c>
      <c r="E286" s="234">
        <v>0</v>
      </c>
      <c r="F286" s="99">
        <f t="shared" si="44"/>
        <v>0</v>
      </c>
    </row>
    <row r="287" spans="1:6" ht="15.6">
      <c r="A287" s="173" t="s">
        <v>556</v>
      </c>
      <c r="B287" s="173" t="s">
        <v>337</v>
      </c>
      <c r="C287" s="233" t="s">
        <v>181</v>
      </c>
      <c r="D287" s="234">
        <v>500</v>
      </c>
      <c r="E287" s="234">
        <v>0</v>
      </c>
      <c r="F287" s="99">
        <f t="shared" si="44"/>
        <v>0</v>
      </c>
    </row>
    <row r="288" spans="1:6" ht="15.6">
      <c r="A288" s="249" t="s">
        <v>287</v>
      </c>
      <c r="B288" s="249" t="s">
        <v>493</v>
      </c>
      <c r="C288" s="250" t="s">
        <v>494</v>
      </c>
      <c r="D288" s="251">
        <v>7000</v>
      </c>
      <c r="E288" s="251">
        <v>9866.27</v>
      </c>
      <c r="F288" s="257">
        <f>E288/D288</f>
        <v>1.409467142857143</v>
      </c>
    </row>
    <row r="289" spans="1:6" ht="15.6">
      <c r="A289" s="230" t="s">
        <v>150</v>
      </c>
      <c r="B289" s="230" t="s">
        <v>290</v>
      </c>
      <c r="C289" s="231" t="s">
        <v>10</v>
      </c>
      <c r="D289" s="232">
        <v>1500</v>
      </c>
      <c r="E289" s="232">
        <v>0</v>
      </c>
      <c r="F289" s="235">
        <v>0</v>
      </c>
    </row>
    <row r="290" spans="1:6" ht="15.6">
      <c r="A290" s="173" t="s">
        <v>557</v>
      </c>
      <c r="B290" s="173" t="s">
        <v>292</v>
      </c>
      <c r="C290" s="233" t="s">
        <v>159</v>
      </c>
      <c r="D290" s="234">
        <v>1000</v>
      </c>
      <c r="E290" s="234">
        <v>0</v>
      </c>
      <c r="F290" s="236">
        <v>0</v>
      </c>
    </row>
    <row r="291" spans="1:6" ht="15.6">
      <c r="A291" s="173" t="s">
        <v>558</v>
      </c>
      <c r="B291" s="173" t="s">
        <v>298</v>
      </c>
      <c r="C291" s="233" t="s">
        <v>162</v>
      </c>
      <c r="D291" s="234">
        <v>500</v>
      </c>
      <c r="E291" s="234">
        <v>0</v>
      </c>
      <c r="F291" s="99">
        <v>0</v>
      </c>
    </row>
    <row r="292" spans="1:6" ht="15.6">
      <c r="A292" s="230" t="s">
        <v>150</v>
      </c>
      <c r="B292" s="230" t="s">
        <v>299</v>
      </c>
      <c r="C292" s="231" t="s">
        <v>17</v>
      </c>
      <c r="D292" s="232">
        <v>5500</v>
      </c>
      <c r="E292" s="232">
        <v>9866.27</v>
      </c>
      <c r="F292" s="98">
        <f>E292/D292</f>
        <v>1.7938672727272729</v>
      </c>
    </row>
    <row r="293" spans="1:6" ht="15.6">
      <c r="A293" s="173" t="s">
        <v>559</v>
      </c>
      <c r="B293" s="173" t="s">
        <v>352</v>
      </c>
      <c r="C293" s="233" t="s">
        <v>186</v>
      </c>
      <c r="D293" s="234">
        <v>1500</v>
      </c>
      <c r="E293" s="234">
        <v>7921.39</v>
      </c>
      <c r="F293" s="99">
        <f t="shared" ref="F293:F301" si="45">E293/D293</f>
        <v>5.2809266666666668</v>
      </c>
    </row>
    <row r="294" spans="1:6" ht="15.6">
      <c r="A294" s="173" t="s">
        <v>560</v>
      </c>
      <c r="B294" s="173" t="s">
        <v>303</v>
      </c>
      <c r="C294" s="233" t="s">
        <v>164</v>
      </c>
      <c r="D294" s="234">
        <v>1000</v>
      </c>
      <c r="E294" s="234">
        <v>1760</v>
      </c>
      <c r="F294" s="99">
        <f t="shared" si="45"/>
        <v>1.76</v>
      </c>
    </row>
    <row r="295" spans="1:6" ht="15.6">
      <c r="A295" s="173" t="s">
        <v>561</v>
      </c>
      <c r="B295" s="173" t="s">
        <v>307</v>
      </c>
      <c r="C295" s="233" t="s">
        <v>166</v>
      </c>
      <c r="D295" s="234">
        <v>0</v>
      </c>
      <c r="E295" s="234">
        <v>0</v>
      </c>
      <c r="F295" s="99">
        <v>0</v>
      </c>
    </row>
    <row r="296" spans="1:6" ht="15.6">
      <c r="A296" s="173" t="s">
        <v>562</v>
      </c>
      <c r="B296" s="173" t="s">
        <v>317</v>
      </c>
      <c r="C296" s="233" t="s">
        <v>532</v>
      </c>
      <c r="D296" s="234">
        <v>0</v>
      </c>
      <c r="E296" s="234">
        <v>0</v>
      </c>
      <c r="F296" s="99">
        <v>0</v>
      </c>
    </row>
    <row r="297" spans="1:6" ht="15.6">
      <c r="A297" s="173" t="s">
        <v>563</v>
      </c>
      <c r="B297" s="173" t="s">
        <v>329</v>
      </c>
      <c r="C297" s="233" t="s">
        <v>177</v>
      </c>
      <c r="D297" s="234">
        <v>0</v>
      </c>
      <c r="E297" s="234">
        <v>0</v>
      </c>
      <c r="F297" s="99">
        <v>0</v>
      </c>
    </row>
    <row r="298" spans="1:6" ht="15.6">
      <c r="A298" s="173" t="s">
        <v>564</v>
      </c>
      <c r="B298" s="173" t="s">
        <v>554</v>
      </c>
      <c r="C298" s="233" t="s">
        <v>555</v>
      </c>
      <c r="D298" s="234">
        <v>2000</v>
      </c>
      <c r="E298" s="234">
        <v>0</v>
      </c>
      <c r="F298" s="99">
        <v>0</v>
      </c>
    </row>
    <row r="299" spans="1:6" ht="15.6">
      <c r="A299" s="173" t="s">
        <v>565</v>
      </c>
      <c r="B299" s="173" t="s">
        <v>335</v>
      </c>
      <c r="C299" s="233" t="s">
        <v>180</v>
      </c>
      <c r="D299" s="234">
        <v>0</v>
      </c>
      <c r="E299" s="234">
        <v>116.54</v>
      </c>
      <c r="F299" s="99">
        <v>0</v>
      </c>
    </row>
    <row r="300" spans="1:6" ht="15.6">
      <c r="A300" s="173" t="s">
        <v>566</v>
      </c>
      <c r="B300" s="173" t="s">
        <v>337</v>
      </c>
      <c r="C300" s="233" t="s">
        <v>181</v>
      </c>
      <c r="D300" s="234">
        <v>1000</v>
      </c>
      <c r="E300" s="234">
        <v>68.34</v>
      </c>
      <c r="F300" s="98">
        <f t="shared" si="45"/>
        <v>6.8339999999999998E-2</v>
      </c>
    </row>
    <row r="301" spans="1:6" s="170" customFormat="1" ht="217.95" hidden="1" customHeight="1">
      <c r="A301" s="168"/>
      <c r="B301" s="174"/>
      <c r="C301" s="168"/>
      <c r="D301" s="169"/>
      <c r="E301" s="169"/>
      <c r="F301" s="98" t="e">
        <f t="shared" si="45"/>
        <v>#DIV/0!</v>
      </c>
    </row>
  </sheetData>
  <mergeCells count="1">
    <mergeCell ref="A10:B10"/>
  </mergeCells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B1C5D1DF83D438023DCD1E521A4BB" ma:contentTypeVersion="18" ma:contentTypeDescription="Create a new document." ma:contentTypeScope="" ma:versionID="c00071165b8537be1b56ee2f38cbe7d7">
  <xsd:schema xmlns:xsd="http://www.w3.org/2001/XMLSchema" xmlns:xs="http://www.w3.org/2001/XMLSchema" xmlns:p="http://schemas.microsoft.com/office/2006/metadata/properties" xmlns:ns2="14f0dee1-b903-497b-840a-032b19d99808" xmlns:ns3="6c5e3db4-8f85-4174-8a61-ec0ec55cd4a7" targetNamespace="http://schemas.microsoft.com/office/2006/metadata/properties" ma:root="true" ma:fieldsID="6840e572eb358cffbd192f235d24db3d" ns2:_="" ns3:_="">
    <xsd:import namespace="14f0dee1-b903-497b-840a-032b19d99808"/>
    <xsd:import namespace="6c5e3db4-8f85-4174-8a61-ec0ec55c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0dee1-b903-497b-840a-032b19d99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9377d66-c8ee-4eec-90b7-a636d6096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e3db4-8f85-4174-8a61-ec0ec55cd4a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8d8ad7-f05e-4420-9f7e-3c45b54905e8}" ma:internalName="TaxCatchAll" ma:showField="CatchAllData" ma:web="6c5e3db4-8f85-4174-8a61-ec0ec55cd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5e3db4-8f85-4174-8a61-ec0ec55cd4a7" xsi:nil="true"/>
    <lcf76f155ced4ddcb4097134ff3c332f xmlns="14f0dee1-b903-497b-840a-032b19d998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68C5D-BF6D-4904-B330-2E136AC5D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8622D-DC44-458C-89F0-88552ECF6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0dee1-b903-497b-840a-032b19d99808"/>
    <ds:schemaRef ds:uri="6c5e3db4-8f85-4174-8a61-ec0ec55c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85145-6E53-47F2-8F68-227B579CBF87}">
  <ds:schemaRefs>
    <ds:schemaRef ds:uri="http://schemas.microsoft.com/office/2006/metadata/properties"/>
    <ds:schemaRef ds:uri="http://schemas.microsoft.com/office/infopath/2007/PartnerControls"/>
    <ds:schemaRef ds:uri="6c5e3db4-8f85-4174-8a61-ec0ec55cd4a7"/>
    <ds:schemaRef ds:uri="14f0dee1-b903-497b-840a-032b19d998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prva strana</vt:lpstr>
      <vt:lpstr>1.1 SAŽETAK</vt:lpstr>
      <vt:lpstr>1.2 Račun prihoda i rashoda</vt:lpstr>
      <vt:lpstr>Prihodi i rashodi po izvorima</vt:lpstr>
      <vt:lpstr>Rashodi prema funkcijskoj kl</vt:lpstr>
      <vt:lpstr>Račun financiranja prema ek.kl.</vt:lpstr>
      <vt:lpstr>Račun financiranja-izvori</vt:lpstr>
      <vt:lpstr>Izvršenje po organizacijskoj kl</vt:lpstr>
      <vt:lpstr>Izvr.po prog.klasif.</vt:lpstr>
      <vt:lpstr>3.2. Obrazloženje posebnog dije</vt:lpstr>
      <vt:lpstr>'1.1 SAŽETAK'!Podrucje_ispisa</vt:lpstr>
      <vt:lpstr>'3.2. Obrazloženje posebnog dije'!Podrucje_ispisa</vt:lpstr>
      <vt:lpstr>'prva strana'!Podrucje_ispisa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Vojvoda</cp:lastModifiedBy>
  <cp:lastPrinted>2025-07-29T10:23:08Z</cp:lastPrinted>
  <dcterms:created xsi:type="dcterms:W3CDTF">2022-08-12T12:51:27Z</dcterms:created>
  <dcterms:modified xsi:type="dcterms:W3CDTF">2025-07-29T10:29:58Z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0x01010054EB1C5D1DF83D438023DCD1E521A4BB</vt:lpwstr>
  </property>
  <property fmtid="{D5CDD505-2E9C-101B-9397-08002B2CF9AE}" pid="3" name="MediaServiceImageTags">
    <vt:lpwstr/>
  </property>
</Properties>
</file>