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jana\Desktop\2026\JP 2026\"/>
    </mc:Choice>
  </mc:AlternateContent>
  <xr:revisionPtr revIDLastSave="0" documentId="13_ncr:1_{189F204C-F764-43FB-8951-89F7CD76A049}" xr6:coauthVersionLast="47" xr6:coauthVersionMax="47" xr10:uidLastSave="{00000000-0000-0000-0000-000000000000}"/>
  <workbookProtection workbookPassword="8A10" lockStructure="1"/>
  <bookViews>
    <workbookView xWindow="-120" yWindow="-120" windowWidth="29040" windowHeight="15840" tabRatio="799" activeTab="1" xr2:uid="{00000000-000D-0000-FFFF-FFFF00000000}"/>
  </bookViews>
  <sheets>
    <sheet name="Upute" sheetId="21" r:id="rId1"/>
    <sheet name="OpćiPodaci" sheetId="2" r:id="rId2"/>
    <sheet name="Članstvo" sheetId="13" r:id="rId3"/>
    <sheet name="Rezultati" sheetId="6" r:id="rId4"/>
    <sheet name="Termini treninga" sheetId="12" r:id="rId5"/>
    <sheet name="1.Stručni rad" sheetId="4" r:id="rId6"/>
    <sheet name="2.NatjecanjaEkipno" sheetId="23" r:id="rId7"/>
    <sheet name="2.NatjecanjaPojedinačno" sheetId="5" r:id="rId8"/>
    <sheet name="3.Objekti" sheetId="11" r:id="rId9"/>
    <sheet name="4.Priredbe" sheetId="20" r:id="rId10"/>
    <sheet name="5.Rekreacija" sheetId="26" r:id="rId11"/>
    <sheet name="PLAN po  izvorima" sheetId="17" r:id="rId12"/>
    <sheet name="Finacijski plan" sheetId="10" r:id="rId13"/>
    <sheet name="Šifre" sheetId="15" state="hidden" r:id="rId14"/>
    <sheet name="Sport učenika" sheetId="18" r:id="rId15"/>
  </sheets>
  <definedNames>
    <definedName name="_FiltarBaze" localSheetId="2" hidden="1">Članstvo!$C$31:$I$432</definedName>
    <definedName name="_xlnm._FilterDatabase" localSheetId="2" hidden="1">Članstvo!$C$31:$I$432</definedName>
    <definedName name="_xlnm._FilterDatabase" localSheetId="11" hidden="1">'PLAN po  izvorima'!$B$39:$G$93</definedName>
    <definedName name="AKTIVNOST" localSheetId="10">Table3[AKTIVNOST]</definedName>
    <definedName name="AKTIVNOST">Table3[AKTIVNOST]</definedName>
    <definedName name="Članovi">Članstvo!$C$32:$C$431</definedName>
    <definedName name="_xlnm.Print_Titles" localSheetId="10">'5.Rekreacija'!$2:$2</definedName>
    <definedName name="_xlnm.Print_Titles" localSheetId="2">Članstvo!$28:$28</definedName>
    <definedName name="_xlnm.Print_Titles" localSheetId="12">'Finacijski plan'!$1:$3</definedName>
    <definedName name="_xlnm.Print_Titles" localSheetId="3">Rezultati!$1:$1</definedName>
    <definedName name="Kategorija">Članstvo!$C$13:$C$24</definedName>
    <definedName name="_xlnm.Print_Area" localSheetId="9">'4.Priredbe'!$B$1:$F$113</definedName>
    <definedName name="_xlnm.Print_Area" localSheetId="10">'5.Rekreacija'!$B$1:$F$112</definedName>
    <definedName name="_xlnm.Print_Area" localSheetId="2">Članstvo!$B$2:$I$432</definedName>
    <definedName name="_xlnm.Print_Area" localSheetId="12">'Finacijski plan'!$B$1:$D$42</definedName>
    <definedName name="_xlnm.Print_Area" localSheetId="1">OpćiPodaci!$B$1:$F$38</definedName>
    <definedName name="_xlnm.Print_Area" localSheetId="11">'PLAN po  izvorima'!$B$1:$G$113</definedName>
    <definedName name="_xlnm.Print_Area" localSheetId="3">Rezultati!$B$1:$H$143</definedName>
    <definedName name="_xlnm.Print_Area" localSheetId="14">'Sport učenika'!$B$1:$J$161</definedName>
    <definedName name="RadniStatus" localSheetId="10">T_RadniStatus[Radni status u klubu]</definedName>
    <definedName name="RadniStatus">T_RadniStatus[Radni status u klubu]</definedName>
    <definedName name="TipPriredbe">Šifre!$D$2:$D$4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6" l="1"/>
  <c r="D8" i="17"/>
  <c r="E13" i="13"/>
  <c r="D4" i="13"/>
  <c r="B3" i="10"/>
  <c r="B3" i="17"/>
  <c r="D40" i="10"/>
  <c r="C99" i="17"/>
  <c r="C18" i="26"/>
  <c r="F29" i="26"/>
  <c r="C39" i="26"/>
  <c r="D9" i="17"/>
  <c r="D25" i="17"/>
  <c r="D8" i="10" s="1"/>
  <c r="D24" i="17"/>
  <c r="B97" i="20"/>
  <c r="F60" i="11"/>
  <c r="B278" i="13" l="1"/>
  <c r="H290" i="12"/>
  <c r="H288" i="12"/>
  <c r="H286" i="12"/>
  <c r="H284" i="12"/>
  <c r="H282" i="12"/>
  <c r="H280" i="12"/>
  <c r="H277" i="12" l="1"/>
  <c r="H276" i="12"/>
  <c r="F62" i="11"/>
  <c r="L8" i="4" l="1"/>
  <c r="N8" i="4" s="1"/>
  <c r="L9" i="4"/>
  <c r="N9" i="4" s="1"/>
  <c r="L10" i="4"/>
  <c r="N10" i="4" s="1"/>
  <c r="L11" i="4"/>
  <c r="N11" i="4" s="1"/>
  <c r="L12" i="4"/>
  <c r="N12" i="4" s="1"/>
  <c r="L13" i="4"/>
  <c r="N13" i="4" s="1"/>
  <c r="L14" i="4"/>
  <c r="N14" i="4" s="1"/>
  <c r="L15" i="4"/>
  <c r="N15" i="4" s="1"/>
  <c r="L16" i="4"/>
  <c r="N16" i="4" s="1"/>
  <c r="L17" i="4"/>
  <c r="N17" i="4" s="1"/>
  <c r="L18" i="4"/>
  <c r="N18" i="4" s="1"/>
  <c r="L19" i="4"/>
  <c r="N19" i="4" s="1"/>
  <c r="L20" i="4"/>
  <c r="N20" i="4" s="1"/>
  <c r="L21" i="4"/>
  <c r="N21" i="4" s="1"/>
  <c r="L22" i="4"/>
  <c r="N22" i="4" s="1"/>
  <c r="L23" i="4"/>
  <c r="N23" i="4" s="1"/>
  <c r="L24" i="4"/>
  <c r="N24" i="4" s="1"/>
  <c r="L25" i="4"/>
  <c r="N25" i="4" s="1"/>
  <c r="L26" i="4"/>
  <c r="N26" i="4" s="1"/>
  <c r="L27" i="4"/>
  <c r="N27" i="4" s="1"/>
  <c r="L28" i="4"/>
  <c r="N28" i="4" s="1"/>
  <c r="L29" i="4"/>
  <c r="N29" i="4" s="1"/>
  <c r="L30" i="4"/>
  <c r="N30" i="4" s="1"/>
  <c r="L31" i="4"/>
  <c r="N31" i="4" s="1"/>
  <c r="D1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1" i="4"/>
  <c r="D10" i="4"/>
  <c r="D8" i="4"/>
  <c r="D9" i="4"/>
  <c r="C31" i="4"/>
  <c r="Q20" i="4"/>
  <c r="S20" i="4" s="1"/>
  <c r="Q21" i="4"/>
  <c r="S21" i="4" s="1"/>
  <c r="Q22" i="4"/>
  <c r="S22" i="4" s="1"/>
  <c r="Q23" i="4"/>
  <c r="S23" i="4" s="1"/>
  <c r="Q24" i="4"/>
  <c r="S24" i="4" s="1"/>
  <c r="Q25" i="4"/>
  <c r="S25" i="4" s="1"/>
  <c r="Q26" i="4"/>
  <c r="S26" i="4" s="1"/>
  <c r="Q27" i="4"/>
  <c r="S27" i="4" s="1"/>
  <c r="Q28" i="4"/>
  <c r="S28" i="4" s="1"/>
  <c r="Q29" i="4"/>
  <c r="S29" i="4" s="1"/>
  <c r="Q30" i="4"/>
  <c r="S30" i="4" s="1"/>
  <c r="Q31" i="4"/>
  <c r="S31" i="4" s="1"/>
  <c r="C30" i="4"/>
  <c r="C29" i="4"/>
  <c r="C28" i="4"/>
  <c r="C27" i="4"/>
  <c r="C26" i="4"/>
  <c r="C25" i="4"/>
  <c r="C24" i="4"/>
  <c r="C23" i="4"/>
  <c r="C22" i="4"/>
  <c r="C21" i="4"/>
  <c r="C20" i="4"/>
  <c r="C19" i="4"/>
  <c r="H426" i="12"/>
  <c r="H424" i="12"/>
  <c r="H422" i="12"/>
  <c r="H420" i="12"/>
  <c r="H418" i="12"/>
  <c r="H416" i="12"/>
  <c r="H409" i="12"/>
  <c r="H407" i="12"/>
  <c r="H405" i="12"/>
  <c r="H403" i="12"/>
  <c r="H401" i="12"/>
  <c r="H399" i="12"/>
  <c r="H392" i="12"/>
  <c r="H390" i="12"/>
  <c r="H388" i="12"/>
  <c r="H386" i="12"/>
  <c r="H384" i="12"/>
  <c r="H382" i="12"/>
  <c r="H375" i="12"/>
  <c r="H373" i="12"/>
  <c r="H371" i="12"/>
  <c r="H369" i="12"/>
  <c r="H367" i="12"/>
  <c r="H365" i="12"/>
  <c r="H358" i="12"/>
  <c r="H356" i="12"/>
  <c r="H354" i="12"/>
  <c r="H352" i="12"/>
  <c r="H350" i="12"/>
  <c r="H348" i="12"/>
  <c r="H341" i="12"/>
  <c r="H339" i="12"/>
  <c r="H337" i="12"/>
  <c r="H335" i="12"/>
  <c r="H333" i="12"/>
  <c r="H331" i="12"/>
  <c r="H324" i="12"/>
  <c r="H322" i="12"/>
  <c r="H320" i="12"/>
  <c r="H318" i="12"/>
  <c r="H316" i="12"/>
  <c r="H314" i="12"/>
  <c r="H307" i="12"/>
  <c r="H305" i="12"/>
  <c r="H303" i="12"/>
  <c r="H301" i="12"/>
  <c r="H299" i="12"/>
  <c r="H297" i="12"/>
  <c r="H273" i="12"/>
  <c r="H271" i="12"/>
  <c r="H269" i="12"/>
  <c r="H267" i="12"/>
  <c r="H265" i="12"/>
  <c r="H263" i="12"/>
  <c r="H256" i="12"/>
  <c r="H254" i="12"/>
  <c r="H252" i="12"/>
  <c r="H250" i="12"/>
  <c r="H248" i="12"/>
  <c r="H246" i="12"/>
  <c r="H239" i="12"/>
  <c r="H237" i="12"/>
  <c r="H235" i="12"/>
  <c r="H233" i="12"/>
  <c r="H231" i="12"/>
  <c r="H229" i="12"/>
  <c r="H222" i="12"/>
  <c r="H220" i="12"/>
  <c r="H218" i="12"/>
  <c r="H216" i="12"/>
  <c r="H214" i="12"/>
  <c r="H212" i="12"/>
  <c r="H396" i="12" l="1"/>
  <c r="H344" i="12"/>
  <c r="G27" i="4" s="1"/>
  <c r="H27" i="4" s="1"/>
  <c r="J27" i="4" s="1"/>
  <c r="H379" i="12"/>
  <c r="H243" i="12"/>
  <c r="H208" i="12"/>
  <c r="G19" i="4" s="1"/>
  <c r="H19" i="4" s="1"/>
  <c r="J19" i="4" s="1"/>
  <c r="H226" i="12"/>
  <c r="H310" i="12"/>
  <c r="G25" i="4" s="1"/>
  <c r="H25" i="4" s="1"/>
  <c r="J25" i="4" s="1"/>
  <c r="H412" i="12"/>
  <c r="G31" i="4" s="1"/>
  <c r="H31" i="4" s="1"/>
  <c r="J31" i="4" s="1"/>
  <c r="H259" i="12"/>
  <c r="G22" i="4" s="1"/>
  <c r="H22" i="4" s="1"/>
  <c r="J22" i="4" s="1"/>
  <c r="H328" i="12"/>
  <c r="H362" i="12"/>
  <c r="H242" i="12"/>
  <c r="G21" i="4" s="1"/>
  <c r="H21" i="4" s="1"/>
  <c r="J21" i="4" s="1"/>
  <c r="H294" i="12"/>
  <c r="H395" i="12"/>
  <c r="G30" i="4" s="1"/>
  <c r="H30" i="4" s="1"/>
  <c r="J30" i="4" s="1"/>
  <c r="H225" i="12"/>
  <c r="G20" i="4" s="1"/>
  <c r="H20" i="4" s="1"/>
  <c r="J20" i="4" s="1"/>
  <c r="H327" i="12"/>
  <c r="G26" i="4" s="1"/>
  <c r="H26" i="4" s="1"/>
  <c r="J26" i="4" s="1"/>
  <c r="H378" i="12"/>
  <c r="G29" i="4" s="1"/>
  <c r="H29" i="4" s="1"/>
  <c r="J29" i="4" s="1"/>
  <c r="H260" i="12"/>
  <c r="G23" i="4"/>
  <c r="H23" i="4" s="1"/>
  <c r="J23" i="4" s="1"/>
  <c r="H361" i="12"/>
  <c r="G28" i="4" s="1"/>
  <c r="H28" i="4" s="1"/>
  <c r="J28" i="4" s="1"/>
  <c r="H413" i="12"/>
  <c r="H345" i="12"/>
  <c r="H311" i="12"/>
  <c r="H293" i="12"/>
  <c r="G24" i="4" s="1"/>
  <c r="H24" i="4" s="1"/>
  <c r="J24" i="4" s="1"/>
  <c r="H209" i="12"/>
  <c r="Q18" i="4"/>
  <c r="S18" i="4" s="1"/>
  <c r="Q17" i="4"/>
  <c r="S17" i="4" s="1"/>
  <c r="Q16" i="4"/>
  <c r="S16" i="4" s="1"/>
  <c r="C18" i="4"/>
  <c r="C17" i="4"/>
  <c r="C16" i="4"/>
  <c r="H205" i="12"/>
  <c r="H203" i="12"/>
  <c r="H201" i="12"/>
  <c r="H199" i="12"/>
  <c r="H197" i="12"/>
  <c r="H195" i="12"/>
  <c r="H188" i="12"/>
  <c r="H186" i="12"/>
  <c r="H184" i="12"/>
  <c r="H182" i="12"/>
  <c r="H180" i="12"/>
  <c r="H178" i="12"/>
  <c r="H171" i="12"/>
  <c r="H169" i="12"/>
  <c r="H167" i="12"/>
  <c r="H165" i="12"/>
  <c r="H163" i="12"/>
  <c r="H161" i="12"/>
  <c r="D5" i="10"/>
  <c r="G106" i="18"/>
  <c r="G119" i="18" s="1"/>
  <c r="C15" i="20"/>
  <c r="C57" i="20" s="1"/>
  <c r="C68" i="20" s="1"/>
  <c r="D6" i="17"/>
  <c r="D39" i="17" s="1"/>
  <c r="C15" i="26"/>
  <c r="C67" i="26" s="1"/>
  <c r="H174" i="12" l="1"/>
  <c r="G17" i="4" s="1"/>
  <c r="H17" i="4" s="1"/>
  <c r="J17" i="4" s="1"/>
  <c r="C26" i="20"/>
  <c r="C26" i="26"/>
  <c r="C56" i="26"/>
  <c r="H191" i="12"/>
  <c r="G18" i="4" s="1"/>
  <c r="H18" i="4" s="1"/>
  <c r="J18" i="4" s="1"/>
  <c r="H157" i="12"/>
  <c r="G16" i="4" s="1"/>
  <c r="H16" i="4" s="1"/>
  <c r="J16" i="4" s="1"/>
  <c r="H192" i="12"/>
  <c r="H175" i="12"/>
  <c r="H158" i="12"/>
  <c r="E41" i="17"/>
  <c r="F41" i="17"/>
  <c r="F49" i="17"/>
  <c r="E49" i="17"/>
  <c r="F74" i="17"/>
  <c r="E74" i="17"/>
  <c r="E11" i="17" s="1"/>
  <c r="D74" i="17"/>
  <c r="F59" i="17"/>
  <c r="E59" i="17"/>
  <c r="G17" i="17" l="1"/>
  <c r="C6" i="26"/>
  <c r="G73" i="17" l="1"/>
  <c r="G69" i="17"/>
  <c r="C72" i="17"/>
  <c r="C71" i="17"/>
  <c r="D33" i="17"/>
  <c r="D32" i="17"/>
  <c r="D29" i="17"/>
  <c r="D28" i="17"/>
  <c r="D27" i="17"/>
  <c r="D26" i="17"/>
  <c r="D23" i="17"/>
  <c r="D22" i="17"/>
  <c r="D7" i="10" s="1"/>
  <c r="D18" i="17"/>
  <c r="D19" i="17"/>
  <c r="D20" i="17"/>
  <c r="D31" i="17"/>
  <c r="G30" i="17"/>
  <c r="E14" i="17"/>
  <c r="F17" i="17"/>
  <c r="G16" i="17"/>
  <c r="G15" i="17"/>
  <c r="F16" i="17"/>
  <c r="F15" i="17"/>
  <c r="G21" i="17" l="1"/>
  <c r="D16" i="17"/>
  <c r="D17" i="17"/>
  <c r="F14" i="17"/>
  <c r="G14" i="17"/>
  <c r="D15" i="17"/>
  <c r="D14" i="17" l="1"/>
  <c r="B54" i="26" l="1"/>
  <c r="C47" i="26"/>
  <c r="E80" i="26"/>
  <c r="F72" i="17" s="1"/>
  <c r="D80" i="26"/>
  <c r="E72" i="17" s="1"/>
  <c r="C80" i="26"/>
  <c r="D72" i="17" s="1"/>
  <c r="F79" i="26"/>
  <c r="F78" i="26"/>
  <c r="F77" i="26"/>
  <c r="F76" i="26"/>
  <c r="F75" i="26"/>
  <c r="F74" i="26"/>
  <c r="F73" i="26"/>
  <c r="F72" i="26"/>
  <c r="F71" i="26"/>
  <c r="F70" i="26"/>
  <c r="F65" i="26"/>
  <c r="E65" i="26"/>
  <c r="C64" i="26"/>
  <c r="B64" i="26"/>
  <c r="C63" i="26"/>
  <c r="B63" i="26"/>
  <c r="C62" i="26"/>
  <c r="B62" i="26"/>
  <c r="C61" i="26"/>
  <c r="B61" i="26"/>
  <c r="C60" i="26"/>
  <c r="B60" i="26"/>
  <c r="D59" i="26"/>
  <c r="C59" i="26" s="1"/>
  <c r="B59" i="26"/>
  <c r="E39" i="26"/>
  <c r="F71" i="17" s="1"/>
  <c r="D39" i="26"/>
  <c r="E71" i="17" s="1"/>
  <c r="D71" i="17"/>
  <c r="F38" i="26"/>
  <c r="F37" i="26"/>
  <c r="F36" i="26"/>
  <c r="F35" i="26"/>
  <c r="F34" i="26"/>
  <c r="F33" i="26"/>
  <c r="F32" i="26"/>
  <c r="F31" i="26"/>
  <c r="F30" i="26"/>
  <c r="F24" i="26"/>
  <c r="E24" i="26"/>
  <c r="C23" i="26"/>
  <c r="C22" i="26"/>
  <c r="C21" i="26"/>
  <c r="C20" i="26"/>
  <c r="C19" i="26"/>
  <c r="B13" i="26"/>
  <c r="F30" i="17"/>
  <c r="C63" i="20"/>
  <c r="B61" i="20"/>
  <c r="B62" i="20"/>
  <c r="B63" i="20"/>
  <c r="B64" i="20"/>
  <c r="B65" i="20"/>
  <c r="B60" i="20"/>
  <c r="C21" i="20"/>
  <c r="I127" i="18"/>
  <c r="F70" i="17" l="1"/>
  <c r="E82" i="26"/>
  <c r="D24" i="26"/>
  <c r="D41" i="26" s="1"/>
  <c r="D70" i="17"/>
  <c r="E70" i="17"/>
  <c r="E41" i="26"/>
  <c r="D30" i="17"/>
  <c r="F21" i="17"/>
  <c r="F39" i="26"/>
  <c r="F41" i="26" s="1"/>
  <c r="F80" i="26"/>
  <c r="C65" i="26"/>
  <c r="C82" i="26" s="1"/>
  <c r="B82" i="26" s="1"/>
  <c r="D65" i="26"/>
  <c r="D82" i="26" s="1"/>
  <c r="C24" i="26" l="1"/>
  <c r="G13" i="17"/>
  <c r="D13" i="17" s="1"/>
  <c r="F82" i="26"/>
  <c r="G72" i="17"/>
  <c r="G71" i="17"/>
  <c r="G65" i="17"/>
  <c r="G64" i="17"/>
  <c r="G63" i="17"/>
  <c r="D11" i="17"/>
  <c r="K32" i="4"/>
  <c r="D10" i="17"/>
  <c r="G86" i="17"/>
  <c r="G87" i="17"/>
  <c r="G88" i="17"/>
  <c r="G89" i="17"/>
  <c r="G90" i="17"/>
  <c r="G79" i="17"/>
  <c r="G80" i="17"/>
  <c r="G81" i="17"/>
  <c r="G82" i="17"/>
  <c r="G83" i="17"/>
  <c r="G84" i="17"/>
  <c r="G85" i="17"/>
  <c r="G56" i="17"/>
  <c r="G57" i="17"/>
  <c r="G58" i="17"/>
  <c r="C55" i="17"/>
  <c r="B55" i="17"/>
  <c r="C50" i="17"/>
  <c r="C51" i="17"/>
  <c r="C52" i="17"/>
  <c r="C53" i="17"/>
  <c r="C54" i="17"/>
  <c r="B51" i="17"/>
  <c r="B52" i="17"/>
  <c r="B53" i="17"/>
  <c r="B54" i="17"/>
  <c r="B50" i="17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P75" i="5"/>
  <c r="F84" i="5" s="1"/>
  <c r="O75" i="5"/>
  <c r="F81" i="5" s="1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58" i="23"/>
  <c r="I58" i="23" s="1"/>
  <c r="G65" i="23"/>
  <c r="I65" i="23" s="1"/>
  <c r="G64" i="23"/>
  <c r="G63" i="23"/>
  <c r="I63" i="23" s="1"/>
  <c r="G62" i="23"/>
  <c r="G61" i="23"/>
  <c r="I61" i="23" s="1"/>
  <c r="G60" i="23"/>
  <c r="I60" i="23" s="1"/>
  <c r="G59" i="23"/>
  <c r="I59" i="23" s="1"/>
  <c r="G57" i="23"/>
  <c r="I57" i="23" s="1"/>
  <c r="G56" i="23"/>
  <c r="I56" i="23" s="1"/>
  <c r="G55" i="23"/>
  <c r="I55" i="23" s="1"/>
  <c r="G54" i="23"/>
  <c r="I54" i="23" s="1"/>
  <c r="G53" i="23"/>
  <c r="I53" i="23" s="1"/>
  <c r="G52" i="23"/>
  <c r="I52" i="23" s="1"/>
  <c r="G51" i="23"/>
  <c r="I51" i="23" s="1"/>
  <c r="G50" i="23"/>
  <c r="I50" i="23" s="1"/>
  <c r="G49" i="23"/>
  <c r="I49" i="23" s="1"/>
  <c r="G48" i="23"/>
  <c r="I48" i="23" s="1"/>
  <c r="G47" i="23"/>
  <c r="G46" i="23"/>
  <c r="I46" i="23" s="1"/>
  <c r="G45" i="23"/>
  <c r="I45" i="23" s="1"/>
  <c r="G44" i="23"/>
  <c r="I44" i="23" s="1"/>
  <c r="G43" i="23"/>
  <c r="G42" i="23"/>
  <c r="I42" i="23" s="1"/>
  <c r="G41" i="23"/>
  <c r="I41" i="23" s="1"/>
  <c r="G40" i="23"/>
  <c r="I40" i="23" s="1"/>
  <c r="G39" i="23"/>
  <c r="I39" i="23" s="1"/>
  <c r="G38" i="23"/>
  <c r="I38" i="23" s="1"/>
  <c r="G37" i="23"/>
  <c r="I37" i="23" s="1"/>
  <c r="G36" i="23"/>
  <c r="I36" i="23" s="1"/>
  <c r="G35" i="23"/>
  <c r="I35" i="23" s="1"/>
  <c r="G34" i="23"/>
  <c r="I34" i="23" s="1"/>
  <c r="G33" i="23"/>
  <c r="I33" i="23" s="1"/>
  <c r="G32" i="23"/>
  <c r="I32" i="23" s="1"/>
  <c r="G31" i="23"/>
  <c r="G30" i="23"/>
  <c r="I30" i="23" s="1"/>
  <c r="G29" i="23"/>
  <c r="I29" i="23" s="1"/>
  <c r="G28" i="23"/>
  <c r="I28" i="23" s="1"/>
  <c r="G27" i="23"/>
  <c r="G26" i="23"/>
  <c r="I26" i="23" s="1"/>
  <c r="G25" i="23"/>
  <c r="I25" i="23" s="1"/>
  <c r="G24" i="23"/>
  <c r="I24" i="23" s="1"/>
  <c r="G23" i="23"/>
  <c r="G22" i="23"/>
  <c r="I22" i="23" s="1"/>
  <c r="G21" i="23"/>
  <c r="I21" i="23" s="1"/>
  <c r="G20" i="23"/>
  <c r="I20" i="23" s="1"/>
  <c r="G19" i="23"/>
  <c r="G18" i="23"/>
  <c r="I18" i="23" s="1"/>
  <c r="G17" i="23"/>
  <c r="I17" i="23" s="1"/>
  <c r="G16" i="23"/>
  <c r="I16" i="23" s="1"/>
  <c r="G15" i="23"/>
  <c r="G14" i="23"/>
  <c r="I14" i="23" s="1"/>
  <c r="G13" i="23"/>
  <c r="I13" i="23" s="1"/>
  <c r="G12" i="23"/>
  <c r="I12" i="23" s="1"/>
  <c r="G11" i="23"/>
  <c r="G10" i="23"/>
  <c r="I10" i="23" s="1"/>
  <c r="G9" i="23"/>
  <c r="I9" i="23" s="1"/>
  <c r="G8" i="23"/>
  <c r="I8" i="23" s="1"/>
  <c r="G7" i="23"/>
  <c r="H83" i="23"/>
  <c r="F92" i="23" s="1"/>
  <c r="G83" i="23"/>
  <c r="F90" i="23" s="1"/>
  <c r="F83" i="23"/>
  <c r="F89" i="23" s="1"/>
  <c r="E83" i="23"/>
  <c r="F88" i="23" s="1"/>
  <c r="D83" i="23"/>
  <c r="F87" i="23" s="1"/>
  <c r="I72" i="23"/>
  <c r="I73" i="23"/>
  <c r="I74" i="23"/>
  <c r="I75" i="23"/>
  <c r="I76" i="23"/>
  <c r="I77" i="23"/>
  <c r="I78" i="23"/>
  <c r="I79" i="23"/>
  <c r="I80" i="23"/>
  <c r="I81" i="23"/>
  <c r="I82" i="23"/>
  <c r="I71" i="23"/>
  <c r="I62" i="23"/>
  <c r="I31" i="23"/>
  <c r="I43" i="23"/>
  <c r="I47" i="23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C72" i="23"/>
  <c r="C73" i="23"/>
  <c r="C74" i="23"/>
  <c r="C75" i="23"/>
  <c r="C76" i="23"/>
  <c r="J76" i="23" s="1"/>
  <c r="C77" i="23"/>
  <c r="J77" i="23" s="1"/>
  <c r="C78" i="23"/>
  <c r="J78" i="23" s="1"/>
  <c r="K78" i="23" s="1"/>
  <c r="C79" i="23"/>
  <c r="C80" i="23"/>
  <c r="J80" i="23" s="1"/>
  <c r="C81" i="23"/>
  <c r="J81" i="23" s="1"/>
  <c r="C82" i="23"/>
  <c r="J82" i="23" s="1"/>
  <c r="K82" i="23" s="1"/>
  <c r="C71" i="23"/>
  <c r="B71" i="23" s="1"/>
  <c r="I15" i="23"/>
  <c r="I19" i="23"/>
  <c r="I23" i="23"/>
  <c r="I7" i="23"/>
  <c r="I11" i="23"/>
  <c r="I27" i="23"/>
  <c r="I64" i="23"/>
  <c r="F66" i="23"/>
  <c r="E66" i="23"/>
  <c r="B61" i="17"/>
  <c r="C61" i="17"/>
  <c r="B62" i="17"/>
  <c r="C62" i="17"/>
  <c r="C60" i="17"/>
  <c r="B60" i="17"/>
  <c r="E39" i="20"/>
  <c r="F67" i="17" s="1"/>
  <c r="D39" i="20"/>
  <c r="C39" i="20"/>
  <c r="D67" i="17" s="1"/>
  <c r="F38" i="20"/>
  <c r="F37" i="20"/>
  <c r="F36" i="20"/>
  <c r="F35" i="20"/>
  <c r="F34" i="20"/>
  <c r="F33" i="20"/>
  <c r="F32" i="20"/>
  <c r="F31" i="20"/>
  <c r="F30" i="20"/>
  <c r="F29" i="20"/>
  <c r="F24" i="20"/>
  <c r="E24" i="20"/>
  <c r="C23" i="20"/>
  <c r="C22" i="20"/>
  <c r="C20" i="20"/>
  <c r="C19" i="20"/>
  <c r="F66" i="20"/>
  <c r="C65" i="20"/>
  <c r="C64" i="20"/>
  <c r="C62" i="20"/>
  <c r="C61" i="20"/>
  <c r="E66" i="20"/>
  <c r="G47" i="17"/>
  <c r="G46" i="17"/>
  <c r="G48" i="17"/>
  <c r="B43" i="17"/>
  <c r="C43" i="17"/>
  <c r="B44" i="17"/>
  <c r="C44" i="17"/>
  <c r="B45" i="17"/>
  <c r="C45" i="17"/>
  <c r="B42" i="17"/>
  <c r="C42" i="17"/>
  <c r="J128" i="18"/>
  <c r="J113" i="18"/>
  <c r="J112" i="18"/>
  <c r="J111" i="18"/>
  <c r="I110" i="18"/>
  <c r="I109" i="18"/>
  <c r="J115" i="18"/>
  <c r="B121" i="18"/>
  <c r="D64" i="11"/>
  <c r="B62" i="11"/>
  <c r="L7" i="4"/>
  <c r="N7" i="4" s="1"/>
  <c r="C68" i="17"/>
  <c r="C67" i="17"/>
  <c r="E81" i="20"/>
  <c r="F68" i="17" s="1"/>
  <c r="B55" i="20"/>
  <c r="B13" i="20"/>
  <c r="D81" i="20"/>
  <c r="E68" i="17" s="1"/>
  <c r="C81" i="20"/>
  <c r="D68" i="17" s="1"/>
  <c r="F80" i="20"/>
  <c r="F79" i="20"/>
  <c r="F78" i="20"/>
  <c r="F77" i="20"/>
  <c r="F76" i="20"/>
  <c r="F75" i="20"/>
  <c r="F74" i="20"/>
  <c r="F73" i="20"/>
  <c r="F72" i="20"/>
  <c r="F71" i="20"/>
  <c r="I129" i="18"/>
  <c r="B126" i="18"/>
  <c r="B122" i="18"/>
  <c r="B123" i="18"/>
  <c r="B124" i="18"/>
  <c r="B125" i="18"/>
  <c r="G99" i="18"/>
  <c r="G88" i="18" s="1"/>
  <c r="B88" i="18"/>
  <c r="B84" i="18"/>
  <c r="G84" i="18"/>
  <c r="G125" i="18" s="1"/>
  <c r="J125" i="18" s="1"/>
  <c r="G80" i="18"/>
  <c r="G124" i="18" s="1"/>
  <c r="J124" i="18" s="1"/>
  <c r="B80" i="18"/>
  <c r="G39" i="18"/>
  <c r="G122" i="18" s="1"/>
  <c r="J122" i="18" s="1"/>
  <c r="B39" i="18"/>
  <c r="G78" i="18"/>
  <c r="G66" i="18"/>
  <c r="B44" i="18"/>
  <c r="G37" i="18"/>
  <c r="G28" i="18"/>
  <c r="B17" i="18"/>
  <c r="C5" i="18"/>
  <c r="C41" i="26" l="1"/>
  <c r="B41" i="26" s="1"/>
  <c r="K80" i="23"/>
  <c r="N75" i="5"/>
  <c r="F82" i="5" s="1"/>
  <c r="D53" i="17" s="1"/>
  <c r="Q72" i="5"/>
  <c r="Q9" i="5"/>
  <c r="Q17" i="5"/>
  <c r="Q25" i="5"/>
  <c r="Q33" i="5"/>
  <c r="Q41" i="5"/>
  <c r="Q49" i="5"/>
  <c r="Q57" i="5"/>
  <c r="Q65" i="5"/>
  <c r="Q73" i="5"/>
  <c r="G70" i="17"/>
  <c r="Q8" i="5"/>
  <c r="Q12" i="5"/>
  <c r="Q16" i="5"/>
  <c r="Q20" i="5"/>
  <c r="Q24" i="5"/>
  <c r="Q28" i="5"/>
  <c r="Q32" i="5"/>
  <c r="Q36" i="5"/>
  <c r="Q40" i="5"/>
  <c r="Q44" i="5"/>
  <c r="Q48" i="5"/>
  <c r="Q52" i="5"/>
  <c r="Q56" i="5"/>
  <c r="Q60" i="5"/>
  <c r="Q64" i="5"/>
  <c r="Q68" i="5"/>
  <c r="I114" i="18"/>
  <c r="I116" i="18" s="1"/>
  <c r="I131" i="18" s="1"/>
  <c r="F66" i="17"/>
  <c r="F91" i="17" s="1"/>
  <c r="F93" i="17" s="1"/>
  <c r="F94" i="17" s="1"/>
  <c r="D55" i="17"/>
  <c r="Q71" i="5"/>
  <c r="Q67" i="5"/>
  <c r="Q63" i="5"/>
  <c r="Q59" i="5"/>
  <c r="Q55" i="5"/>
  <c r="Q51" i="5"/>
  <c r="Q47" i="5"/>
  <c r="Q53" i="5"/>
  <c r="Q61" i="5"/>
  <c r="Q69" i="5"/>
  <c r="D66" i="17"/>
  <c r="G7" i="17"/>
  <c r="G34" i="17" s="1"/>
  <c r="G75" i="5"/>
  <c r="F79" i="5" s="1"/>
  <c r="D50" i="17" s="1"/>
  <c r="D52" i="17"/>
  <c r="Q13" i="5"/>
  <c r="Q21" i="5"/>
  <c r="Q29" i="5"/>
  <c r="Q37" i="5"/>
  <c r="Q45" i="5"/>
  <c r="Q43" i="5"/>
  <c r="Q39" i="5"/>
  <c r="Q35" i="5"/>
  <c r="Q31" i="5"/>
  <c r="Q27" i="5"/>
  <c r="Q23" i="5"/>
  <c r="Q19" i="5"/>
  <c r="Q15" i="5"/>
  <c r="Q11" i="5"/>
  <c r="Q7" i="5"/>
  <c r="J79" i="23"/>
  <c r="K79" i="23" s="1"/>
  <c r="Q5" i="5"/>
  <c r="E7" i="17"/>
  <c r="E67" i="17"/>
  <c r="E41" i="20"/>
  <c r="E83" i="20"/>
  <c r="F39" i="20"/>
  <c r="G67" i="17" s="1"/>
  <c r="J74" i="23"/>
  <c r="K74" i="23" s="1"/>
  <c r="J73" i="23"/>
  <c r="K73" i="23" s="1"/>
  <c r="Q74" i="5"/>
  <c r="Q70" i="5"/>
  <c r="Q66" i="5"/>
  <c r="Q62" i="5"/>
  <c r="Q58" i="5"/>
  <c r="Q54" i="5"/>
  <c r="Q50" i="5"/>
  <c r="Q46" i="5"/>
  <c r="Q42" i="5"/>
  <c r="Q38" i="5"/>
  <c r="Q34" i="5"/>
  <c r="Q30" i="5"/>
  <c r="Q26" i="5"/>
  <c r="Q22" i="5"/>
  <c r="Q18" i="5"/>
  <c r="Q14" i="5"/>
  <c r="Q10" i="5"/>
  <c r="Q6" i="5"/>
  <c r="K75" i="5"/>
  <c r="F80" i="5" s="1"/>
  <c r="J72" i="23"/>
  <c r="K72" i="23" s="1"/>
  <c r="K76" i="23"/>
  <c r="K81" i="23"/>
  <c r="I83" i="23"/>
  <c r="K77" i="23"/>
  <c r="B72" i="23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G6" i="23"/>
  <c r="D60" i="20"/>
  <c r="D24" i="20"/>
  <c r="C18" i="20"/>
  <c r="C24" i="20" s="1"/>
  <c r="C41" i="20" s="1"/>
  <c r="B41" i="20" s="1"/>
  <c r="N32" i="4"/>
  <c r="L32" i="4"/>
  <c r="J114" i="18"/>
  <c r="J116" i="18" s="1"/>
  <c r="F81" i="20"/>
  <c r="F83" i="20" s="1"/>
  <c r="H127" i="18"/>
  <c r="H108" i="18" s="1"/>
  <c r="G108" i="18" s="1"/>
  <c r="G114" i="18" s="1"/>
  <c r="G116" i="18" s="1"/>
  <c r="G126" i="18"/>
  <c r="J126" i="18" s="1"/>
  <c r="G44" i="18"/>
  <c r="G123" i="18" s="1"/>
  <c r="J123" i="18" s="1"/>
  <c r="G17" i="18"/>
  <c r="G121" i="18" s="1"/>
  <c r="J121" i="18" s="1"/>
  <c r="F49" i="11"/>
  <c r="F50" i="11"/>
  <c r="F27" i="11"/>
  <c r="F28" i="11"/>
  <c r="H154" i="12"/>
  <c r="H152" i="12"/>
  <c r="H150" i="12"/>
  <c r="H148" i="12"/>
  <c r="H146" i="12"/>
  <c r="H144" i="12"/>
  <c r="H137" i="12"/>
  <c r="H135" i="12"/>
  <c r="H133" i="12"/>
  <c r="H131" i="12"/>
  <c r="H129" i="12"/>
  <c r="H127" i="12"/>
  <c r="H120" i="12"/>
  <c r="H118" i="12"/>
  <c r="H116" i="12"/>
  <c r="H114" i="12"/>
  <c r="H112" i="12"/>
  <c r="H110" i="12"/>
  <c r="H103" i="12"/>
  <c r="H101" i="12"/>
  <c r="H99" i="12"/>
  <c r="H97" i="12"/>
  <c r="H95" i="12"/>
  <c r="H93" i="12"/>
  <c r="H86" i="12"/>
  <c r="H84" i="12"/>
  <c r="H82" i="12"/>
  <c r="H80" i="12"/>
  <c r="H78" i="12"/>
  <c r="H76" i="12"/>
  <c r="H69" i="12"/>
  <c r="H67" i="12"/>
  <c r="H65" i="12"/>
  <c r="H63" i="12"/>
  <c r="H61" i="12"/>
  <c r="H59" i="12"/>
  <c r="H52" i="12"/>
  <c r="H50" i="12"/>
  <c r="H48" i="12"/>
  <c r="H46" i="12"/>
  <c r="H44" i="12"/>
  <c r="H42" i="12"/>
  <c r="H35" i="12"/>
  <c r="H33" i="12"/>
  <c r="H31" i="12"/>
  <c r="H29" i="12"/>
  <c r="H27" i="12"/>
  <c r="H25" i="12"/>
  <c r="H18" i="12"/>
  <c r="H16" i="12"/>
  <c r="H14" i="12"/>
  <c r="H12" i="12"/>
  <c r="H10" i="12"/>
  <c r="H8" i="12"/>
  <c r="J127" i="18" l="1"/>
  <c r="J129" i="18" s="1"/>
  <c r="J131" i="18" s="1"/>
  <c r="E66" i="17"/>
  <c r="F78" i="5"/>
  <c r="D41" i="20"/>
  <c r="D51" i="17"/>
  <c r="Q75" i="5"/>
  <c r="F41" i="20"/>
  <c r="I6" i="23"/>
  <c r="J75" i="23" s="1"/>
  <c r="K75" i="23" s="1"/>
  <c r="G66" i="23"/>
  <c r="C60" i="20"/>
  <c r="C66" i="20" s="1"/>
  <c r="C83" i="20" s="1"/>
  <c r="B83" i="20" s="1"/>
  <c r="D66" i="20"/>
  <c r="D83" i="20" s="1"/>
  <c r="H129" i="18"/>
  <c r="H114" i="18"/>
  <c r="H116" i="18" s="1"/>
  <c r="G101" i="18"/>
  <c r="G127" i="18"/>
  <c r="G129" i="18" s="1"/>
  <c r="G131" i="18" s="1"/>
  <c r="B131" i="18" s="1"/>
  <c r="D27" i="10"/>
  <c r="D33" i="10" s="1"/>
  <c r="D25" i="10"/>
  <c r="D24" i="10"/>
  <c r="D23" i="10"/>
  <c r="D22" i="10"/>
  <c r="D21" i="10"/>
  <c r="D15" i="10"/>
  <c r="D32" i="10" s="1"/>
  <c r="D12" i="10"/>
  <c r="D11" i="10"/>
  <c r="D10" i="10"/>
  <c r="D9" i="10"/>
  <c r="B1" i="10"/>
  <c r="H131" i="18" l="1"/>
  <c r="E91" i="17"/>
  <c r="E93" i="17" s="1"/>
  <c r="F12" i="17"/>
  <c r="I66" i="23"/>
  <c r="F91" i="23" s="1"/>
  <c r="J71" i="23"/>
  <c r="G92" i="17"/>
  <c r="G78" i="17"/>
  <c r="G77" i="17"/>
  <c r="G76" i="17"/>
  <c r="G75" i="17"/>
  <c r="F7" i="17" l="1"/>
  <c r="F34" i="17" s="1"/>
  <c r="D12" i="17"/>
  <c r="D7" i="17" s="1"/>
  <c r="G74" i="17"/>
  <c r="K71" i="23"/>
  <c r="J83" i="23"/>
  <c r="G68" i="17"/>
  <c r="G66" i="17" s="1"/>
  <c r="E94" i="17" l="1"/>
  <c r="K83" i="23"/>
  <c r="G55" i="17"/>
  <c r="F86" i="23" l="1"/>
  <c r="D54" i="17"/>
  <c r="D49" i="17" s="1"/>
  <c r="B1" i="17"/>
  <c r="F63" i="11"/>
  <c r="F64" i="11" s="1"/>
  <c r="B60" i="11"/>
  <c r="D52" i="11"/>
  <c r="F51" i="11"/>
  <c r="B51" i="11"/>
  <c r="F48" i="11"/>
  <c r="F47" i="11"/>
  <c r="F46" i="11"/>
  <c r="F45" i="11"/>
  <c r="F44" i="11"/>
  <c r="B44" i="11"/>
  <c r="B45" i="11" s="1"/>
  <c r="B46" i="11" s="1"/>
  <c r="G39" i="11"/>
  <c r="I39" i="11" s="1"/>
  <c r="B39" i="11"/>
  <c r="G38" i="11"/>
  <c r="I38" i="11" s="1"/>
  <c r="B38" i="11"/>
  <c r="K33" i="11"/>
  <c r="D31" i="11"/>
  <c r="F30" i="11"/>
  <c r="B30" i="11"/>
  <c r="F29" i="11"/>
  <c r="B29" i="11"/>
  <c r="F26" i="11"/>
  <c r="F25" i="11"/>
  <c r="F24" i="11"/>
  <c r="F23" i="11"/>
  <c r="F22" i="11"/>
  <c r="F21" i="11"/>
  <c r="F20" i="11"/>
  <c r="F19" i="11"/>
  <c r="B19" i="11"/>
  <c r="G14" i="11"/>
  <c r="B14" i="11"/>
  <c r="G13" i="11"/>
  <c r="I13" i="11" s="1"/>
  <c r="G12" i="11"/>
  <c r="I12" i="11" s="1"/>
  <c r="G11" i="11"/>
  <c r="G10" i="11"/>
  <c r="B10" i="11"/>
  <c r="G51" i="17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H50" i="4"/>
  <c r="G50" i="4"/>
  <c r="E57" i="4" s="1"/>
  <c r="I49" i="4"/>
  <c r="B49" i="4"/>
  <c r="I48" i="4"/>
  <c r="I47" i="4"/>
  <c r="I46" i="4"/>
  <c r="I45" i="4"/>
  <c r="I44" i="4"/>
  <c r="B44" i="4" s="1"/>
  <c r="I43" i="4"/>
  <c r="B43" i="4" s="1"/>
  <c r="I42" i="4"/>
  <c r="B42" i="4" s="1"/>
  <c r="I41" i="4"/>
  <c r="B41" i="4"/>
  <c r="I40" i="4"/>
  <c r="I39" i="4"/>
  <c r="I38" i="4"/>
  <c r="I37" i="4"/>
  <c r="B37" i="4"/>
  <c r="I36" i="4"/>
  <c r="J36" i="4" s="1"/>
  <c r="P32" i="4"/>
  <c r="O32" i="4"/>
  <c r="Q19" i="4"/>
  <c r="S19" i="4" s="1"/>
  <c r="Q15" i="4"/>
  <c r="S15" i="4" s="1"/>
  <c r="C15" i="4"/>
  <c r="Q14" i="4"/>
  <c r="S14" i="4" s="1"/>
  <c r="C14" i="4"/>
  <c r="Q13" i="4"/>
  <c r="S13" i="4" s="1"/>
  <c r="C13" i="4"/>
  <c r="Q12" i="4"/>
  <c r="S12" i="4" s="1"/>
  <c r="C12" i="4"/>
  <c r="Q11" i="4"/>
  <c r="S11" i="4" s="1"/>
  <c r="C11" i="4"/>
  <c r="Q10" i="4"/>
  <c r="S10" i="4" s="1"/>
  <c r="C10" i="4"/>
  <c r="Q9" i="4"/>
  <c r="S9" i="4" s="1"/>
  <c r="C9" i="4"/>
  <c r="Q8" i="4"/>
  <c r="S8" i="4" s="1"/>
  <c r="C8" i="4"/>
  <c r="Q7" i="4"/>
  <c r="D7" i="4"/>
  <c r="C7" i="4"/>
  <c r="B7" i="4" s="1"/>
  <c r="H141" i="12"/>
  <c r="H140" i="12"/>
  <c r="G15" i="4" s="1"/>
  <c r="H15" i="4" s="1"/>
  <c r="J15" i="4" s="1"/>
  <c r="H124" i="12"/>
  <c r="H123" i="12"/>
  <c r="G14" i="4" s="1"/>
  <c r="H14" i="4" s="1"/>
  <c r="J14" i="4" s="1"/>
  <c r="H107" i="12"/>
  <c r="H106" i="12"/>
  <c r="G13" i="4" s="1"/>
  <c r="H13" i="4" s="1"/>
  <c r="J13" i="4" s="1"/>
  <c r="H90" i="12"/>
  <c r="H89" i="12"/>
  <c r="G12" i="4" s="1"/>
  <c r="H12" i="4" s="1"/>
  <c r="J12" i="4" s="1"/>
  <c r="H73" i="12"/>
  <c r="H72" i="12"/>
  <c r="G11" i="4" s="1"/>
  <c r="H11" i="4" s="1"/>
  <c r="J11" i="4" s="1"/>
  <c r="H56" i="12"/>
  <c r="H55" i="12"/>
  <c r="G10" i="4" s="1"/>
  <c r="H10" i="4" s="1"/>
  <c r="J10" i="4" s="1"/>
  <c r="H39" i="12"/>
  <c r="H38" i="12"/>
  <c r="G9" i="4" s="1"/>
  <c r="H9" i="4" s="1"/>
  <c r="J9" i="4" s="1"/>
  <c r="H22" i="12"/>
  <c r="H21" i="12"/>
  <c r="G8" i="4" s="1"/>
  <c r="H8" i="4" s="1"/>
  <c r="J8" i="4" s="1"/>
  <c r="H5" i="12"/>
  <c r="H4" i="12"/>
  <c r="G7" i="4" s="1"/>
  <c r="H7" i="4" s="1"/>
  <c r="J7" i="4" s="1"/>
  <c r="J41" i="4" l="1"/>
  <c r="G15" i="11"/>
  <c r="I14" i="11" s="1"/>
  <c r="I11" i="11"/>
  <c r="D44" i="17"/>
  <c r="G44" i="17" s="1"/>
  <c r="B38" i="4"/>
  <c r="B39" i="4" s="1"/>
  <c r="B40" i="4" s="1"/>
  <c r="G54" i="17"/>
  <c r="H14" i="17"/>
  <c r="S7" i="4"/>
  <c r="J45" i="4"/>
  <c r="J39" i="4"/>
  <c r="J42" i="4"/>
  <c r="J46" i="4"/>
  <c r="J49" i="4"/>
  <c r="J37" i="4"/>
  <c r="J40" i="4"/>
  <c r="J43" i="4"/>
  <c r="J47" i="4"/>
  <c r="J38" i="4"/>
  <c r="J44" i="4"/>
  <c r="J48" i="4"/>
  <c r="I50" i="4"/>
  <c r="B47" i="11"/>
  <c r="B48" i="11" s="1"/>
  <c r="B20" i="11"/>
  <c r="B21" i="11" s="1"/>
  <c r="B22" i="11" s="1"/>
  <c r="B23" i="11" s="1"/>
  <c r="B24" i="11" s="1"/>
  <c r="B25" i="11" s="1"/>
  <c r="B26" i="11" s="1"/>
  <c r="F31" i="11"/>
  <c r="I40" i="11"/>
  <c r="G40" i="11" s="1"/>
  <c r="B11" i="11"/>
  <c r="F52" i="11"/>
  <c r="B63" i="11"/>
  <c r="Q32" i="4"/>
  <c r="G50" i="17"/>
  <c r="G52" i="17"/>
  <c r="G53" i="17"/>
  <c r="G32" i="4"/>
  <c r="B8" i="4"/>
  <c r="B9" i="4" s="1"/>
  <c r="J431" i="13"/>
  <c r="G49" i="17" l="1"/>
  <c r="I10" i="11"/>
  <c r="B12" i="11"/>
  <c r="B13" i="11" s="1"/>
  <c r="F70" i="11"/>
  <c r="D62" i="17" s="1"/>
  <c r="J50" i="4"/>
  <c r="J32" i="4"/>
  <c r="H32" i="4"/>
  <c r="B10" i="4"/>
  <c r="B431" i="13"/>
  <c r="J430" i="13"/>
  <c r="B430" i="13"/>
  <c r="J429" i="13"/>
  <c r="B429" i="13"/>
  <c r="J428" i="13"/>
  <c r="I15" i="11" l="1"/>
  <c r="F68" i="11"/>
  <c r="D60" i="17" s="1"/>
  <c r="G60" i="17" s="1"/>
  <c r="G62" i="17"/>
  <c r="D45" i="17"/>
  <c r="B11" i="4"/>
  <c r="F69" i="11" l="1"/>
  <c r="D61" i="17" s="1"/>
  <c r="G61" i="17" s="1"/>
  <c r="G59" i="17" s="1"/>
  <c r="G45" i="17"/>
  <c r="B12" i="4"/>
  <c r="B428" i="13"/>
  <c r="J427" i="13"/>
  <c r="B427" i="13"/>
  <c r="J426" i="13"/>
  <c r="F67" i="11" l="1"/>
  <c r="D59" i="17"/>
  <c r="B13" i="4"/>
  <c r="B426" i="13"/>
  <c r="J425" i="13"/>
  <c r="B425" i="13"/>
  <c r="J424" i="13"/>
  <c r="B14" i="4" l="1"/>
  <c r="B424" i="13"/>
  <c r="J423" i="13"/>
  <c r="B15" i="4" l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S32" i="4" l="1"/>
  <c r="E54" i="4" s="1"/>
  <c r="D42" i="17" s="1"/>
  <c r="B423" i="13"/>
  <c r="J422" i="13"/>
  <c r="B422" i="13"/>
  <c r="J421" i="13"/>
  <c r="B421" i="13"/>
  <c r="J420" i="13"/>
  <c r="G42" i="17" l="1"/>
  <c r="D19" i="10"/>
  <c r="D43" i="17"/>
  <c r="D41" i="17" s="1"/>
  <c r="D91" i="17" s="1"/>
  <c r="D93" i="17" l="1"/>
  <c r="G43" i="17"/>
  <c r="D20" i="10"/>
  <c r="D26" i="10" s="1"/>
  <c r="E53" i="4"/>
  <c r="B420" i="13"/>
  <c r="J419" i="13"/>
  <c r="B419" i="13"/>
  <c r="J418" i="13"/>
  <c r="B418" i="13"/>
  <c r="J417" i="13"/>
  <c r="B417" i="13"/>
  <c r="J416" i="13"/>
  <c r="G41" i="17" l="1"/>
  <c r="G91" i="17" s="1"/>
  <c r="D28" i="10"/>
  <c r="F28" i="10" s="1"/>
  <c r="G93" i="17" l="1"/>
  <c r="B416" i="13"/>
  <c r="J415" i="13"/>
  <c r="B415" i="13"/>
  <c r="J414" i="13"/>
  <c r="B414" i="13"/>
  <c r="J413" i="13"/>
  <c r="B413" i="13" l="1"/>
  <c r="J412" i="13"/>
  <c r="B412" i="13"/>
  <c r="J411" i="13"/>
  <c r="B411" i="13"/>
  <c r="J410" i="13"/>
  <c r="B410" i="13" l="1"/>
  <c r="J409" i="13"/>
  <c r="B409" i="13"/>
  <c r="J408" i="13"/>
  <c r="B408" i="13" l="1"/>
  <c r="J407" i="13"/>
  <c r="B407" i="13"/>
  <c r="J406" i="13"/>
  <c r="B406" i="13"/>
  <c r="J405" i="13"/>
  <c r="B405" i="13"/>
  <c r="J404" i="13"/>
  <c r="B404" i="13" l="1"/>
  <c r="J403" i="13"/>
  <c r="B403" i="13" l="1"/>
  <c r="J402" i="13"/>
  <c r="B402" i="13"/>
  <c r="J401" i="13"/>
  <c r="B401" i="13"/>
  <c r="J400" i="13"/>
  <c r="B400" i="13" l="1"/>
  <c r="J399" i="13"/>
  <c r="B399" i="13"/>
  <c r="J398" i="13"/>
  <c r="B398" i="13"/>
  <c r="J397" i="13"/>
  <c r="B397" i="13"/>
  <c r="J396" i="13"/>
  <c r="B396" i="13" l="1"/>
  <c r="J395" i="13"/>
  <c r="B395" i="13" l="1"/>
  <c r="J394" i="13"/>
  <c r="B394" i="13"/>
  <c r="J393" i="13"/>
  <c r="B393" i="13" l="1"/>
  <c r="J392" i="13"/>
  <c r="B392" i="13"/>
  <c r="J391" i="13"/>
  <c r="B391" i="13"/>
  <c r="J390" i="13"/>
  <c r="B390" i="13" l="1"/>
  <c r="J389" i="13"/>
  <c r="B389" i="13"/>
  <c r="J388" i="13"/>
  <c r="B388" i="13"/>
  <c r="J387" i="13"/>
  <c r="B387" i="13" l="1"/>
  <c r="J386" i="13"/>
  <c r="B386" i="13"/>
  <c r="J385" i="13"/>
  <c r="B385" i="13" l="1"/>
  <c r="J384" i="13"/>
  <c r="B384" i="13" l="1"/>
  <c r="J383" i="13"/>
  <c r="B383" i="13"/>
  <c r="J382" i="13"/>
  <c r="B382" i="13"/>
  <c r="J381" i="13"/>
  <c r="B381" i="13" l="1"/>
  <c r="J380" i="13"/>
  <c r="B380" i="13"/>
  <c r="J379" i="13"/>
  <c r="B379" i="13"/>
  <c r="J378" i="13"/>
  <c r="B378" i="13" l="1"/>
  <c r="J377" i="13"/>
  <c r="B377" i="13"/>
  <c r="J376" i="13"/>
  <c r="B376" i="13"/>
  <c r="J375" i="13"/>
  <c r="B375" i="13" l="1"/>
  <c r="J374" i="13"/>
  <c r="B374" i="13"/>
  <c r="J373" i="13"/>
  <c r="B373" i="13" l="1"/>
  <c r="J372" i="13"/>
  <c r="B372" i="13"/>
  <c r="J371" i="13"/>
  <c r="B371" i="13"/>
  <c r="J370" i="13"/>
  <c r="B370" i="13" l="1"/>
  <c r="J369" i="13"/>
  <c r="B369" i="13"/>
  <c r="J368" i="13"/>
  <c r="B368" i="13"/>
  <c r="J367" i="13"/>
  <c r="B367" i="13" l="1"/>
  <c r="J366" i="13"/>
  <c r="B366" i="13"/>
  <c r="J365" i="13"/>
  <c r="B365" i="13"/>
  <c r="J364" i="13"/>
  <c r="B364" i="13" l="1"/>
  <c r="J363" i="13"/>
  <c r="B363" i="13"/>
  <c r="J362" i="13"/>
  <c r="B362" i="13" l="1"/>
  <c r="J361" i="13"/>
  <c r="B361" i="13"/>
  <c r="J360" i="13"/>
  <c r="B360" i="13" l="1"/>
  <c r="J359" i="13"/>
  <c r="B359" i="13" l="1"/>
  <c r="J358" i="13"/>
  <c r="B358" i="13"/>
  <c r="J357" i="13"/>
  <c r="B357" i="13"/>
  <c r="J356" i="13"/>
  <c r="B356" i="13" l="1"/>
  <c r="J355" i="13"/>
  <c r="B355" i="13"/>
  <c r="J354" i="13"/>
  <c r="B354" i="13" l="1"/>
  <c r="J353" i="13"/>
  <c r="B353" i="13"/>
  <c r="J352" i="13"/>
  <c r="B352" i="13" l="1"/>
  <c r="J351" i="13"/>
  <c r="B351" i="13" l="1"/>
  <c r="J350" i="13"/>
  <c r="B350" i="13"/>
  <c r="J349" i="13"/>
  <c r="B349" i="13"/>
  <c r="J348" i="13"/>
  <c r="B348" i="13" l="1"/>
  <c r="J347" i="13"/>
  <c r="B347" i="13"/>
  <c r="J346" i="13"/>
  <c r="B346" i="13" l="1"/>
  <c r="J345" i="13"/>
  <c r="B345" i="13"/>
  <c r="J344" i="13"/>
  <c r="B344" i="13"/>
  <c r="J343" i="13"/>
  <c r="B343" i="13" l="1"/>
  <c r="J342" i="13"/>
  <c r="B342" i="13"/>
  <c r="J341" i="13"/>
  <c r="B341" i="13" l="1"/>
  <c r="J340" i="13"/>
  <c r="B340" i="13"/>
  <c r="J339" i="13"/>
  <c r="B339" i="13"/>
  <c r="J338" i="13"/>
  <c r="B338" i="13" l="1"/>
  <c r="J337" i="13"/>
  <c r="B337" i="13"/>
  <c r="J336" i="13"/>
  <c r="B336" i="13"/>
  <c r="J335" i="13"/>
  <c r="B335" i="13" l="1"/>
  <c r="J334" i="13"/>
  <c r="B334" i="13"/>
  <c r="J333" i="13"/>
  <c r="B333" i="13" l="1"/>
  <c r="J332" i="13"/>
  <c r="B332" i="13" l="1"/>
  <c r="J331" i="13"/>
  <c r="B331" i="13"/>
  <c r="J330" i="13"/>
  <c r="B330" i="13"/>
  <c r="J329" i="13"/>
  <c r="B329" i="13"/>
  <c r="J328" i="13"/>
  <c r="B328" i="13" l="1"/>
  <c r="J327" i="13"/>
  <c r="B327" i="13" l="1"/>
  <c r="J326" i="13"/>
  <c r="B326" i="13"/>
  <c r="J325" i="13"/>
  <c r="B325" i="13"/>
  <c r="J324" i="13"/>
  <c r="B324" i="13" l="1"/>
  <c r="J323" i="13"/>
  <c r="B323" i="13"/>
  <c r="J322" i="13"/>
  <c r="B322" i="13"/>
  <c r="J321" i="13"/>
  <c r="B321" i="13"/>
  <c r="J320" i="13"/>
  <c r="B320" i="13" l="1"/>
  <c r="J319" i="13"/>
  <c r="B319" i="13" l="1"/>
  <c r="J318" i="13"/>
  <c r="B318" i="13"/>
  <c r="J317" i="13"/>
  <c r="B317" i="13"/>
  <c r="J316" i="13"/>
  <c r="B316" i="13" l="1"/>
  <c r="J315" i="13"/>
  <c r="B315" i="13"/>
  <c r="J314" i="13"/>
  <c r="B314" i="13" l="1"/>
  <c r="J313" i="13"/>
  <c r="B313" i="13"/>
  <c r="J312" i="13"/>
  <c r="B312" i="13"/>
  <c r="J311" i="13"/>
  <c r="B311" i="13" l="1"/>
  <c r="J310" i="13"/>
  <c r="B310" i="13"/>
  <c r="J309" i="13"/>
  <c r="B309" i="13" l="1"/>
  <c r="J308" i="13"/>
  <c r="B308" i="13"/>
  <c r="J307" i="13"/>
  <c r="B307" i="13"/>
  <c r="J306" i="13"/>
  <c r="B306" i="13" l="1"/>
  <c r="J305" i="13"/>
  <c r="B305" i="13"/>
  <c r="J304" i="13"/>
  <c r="B304" i="13"/>
  <c r="J303" i="13"/>
  <c r="B303" i="13" l="1"/>
  <c r="J302" i="13"/>
  <c r="B302" i="13"/>
  <c r="J301" i="13"/>
  <c r="B301" i="13"/>
  <c r="J300" i="13"/>
  <c r="B300" i="13" l="1"/>
  <c r="J299" i="13"/>
  <c r="B299" i="13"/>
  <c r="J298" i="13"/>
  <c r="B298" i="13" l="1"/>
  <c r="J297" i="13"/>
  <c r="B297" i="13"/>
  <c r="J296" i="13"/>
  <c r="B296" i="13" l="1"/>
  <c r="J295" i="13"/>
  <c r="B295" i="13" l="1"/>
  <c r="J294" i="13"/>
  <c r="B294" i="13"/>
  <c r="J293" i="13"/>
  <c r="B293" i="13"/>
  <c r="J292" i="13"/>
  <c r="B292" i="13" l="1"/>
  <c r="J291" i="13"/>
  <c r="B291" i="13"/>
  <c r="J290" i="13"/>
  <c r="B290" i="13" l="1"/>
  <c r="J289" i="13"/>
  <c r="B289" i="13"/>
  <c r="J288" i="13"/>
  <c r="B288" i="13" l="1"/>
  <c r="J287" i="13"/>
  <c r="B287" i="13" l="1"/>
  <c r="J286" i="13"/>
  <c r="B286" i="13"/>
  <c r="J285" i="13"/>
  <c r="B285" i="13"/>
  <c r="J284" i="13"/>
  <c r="B284" i="13" l="1"/>
  <c r="J283" i="13"/>
  <c r="B283" i="13"/>
  <c r="J282" i="13"/>
  <c r="B282" i="13"/>
  <c r="J281" i="13"/>
  <c r="B281" i="13"/>
  <c r="J280" i="13"/>
  <c r="B280" i="13" l="1"/>
  <c r="J279" i="13"/>
  <c r="B279" i="13"/>
  <c r="J278" i="13"/>
  <c r="J277" i="13" l="1"/>
  <c r="J276" i="13"/>
  <c r="J275" i="13" l="1"/>
  <c r="J274" i="13" l="1"/>
  <c r="J273" i="13"/>
  <c r="J272" i="13"/>
  <c r="J271" i="13" l="1"/>
  <c r="J270" i="13"/>
  <c r="J269" i="13" l="1"/>
  <c r="J268" i="13"/>
  <c r="J267" i="13" l="1"/>
  <c r="J266" i="13"/>
  <c r="J265" i="13"/>
  <c r="J264" i="13" l="1"/>
  <c r="J263" i="13"/>
  <c r="J262" i="13"/>
  <c r="J261" i="13" l="1"/>
  <c r="J260" i="13"/>
  <c r="J259" i="13"/>
  <c r="J258" i="13" l="1"/>
  <c r="J257" i="13"/>
  <c r="J256" i="13" l="1"/>
  <c r="J255" i="13"/>
  <c r="J254" i="13" l="1"/>
  <c r="J253" i="13" l="1"/>
  <c r="J252" i="13"/>
  <c r="J251" i="13"/>
  <c r="J250" i="13" l="1"/>
  <c r="J249" i="13"/>
  <c r="J248" i="13"/>
  <c r="J247" i="13" l="1"/>
  <c r="J246" i="13"/>
  <c r="J245" i="13" l="1"/>
  <c r="J244" i="13"/>
  <c r="J243" i="13"/>
  <c r="J242" i="13" l="1"/>
  <c r="J241" i="13"/>
  <c r="J240" i="13"/>
  <c r="J239" i="13" l="1"/>
  <c r="J238" i="13"/>
  <c r="J237" i="13" l="1"/>
  <c r="J236" i="13"/>
  <c r="J235" i="13" l="1"/>
  <c r="J234" i="13" l="1"/>
  <c r="J233" i="13"/>
  <c r="J232" i="13" l="1"/>
  <c r="J231" i="13"/>
  <c r="J230" i="13"/>
  <c r="J229" i="13" l="1"/>
  <c r="J228" i="13"/>
  <c r="J227" i="13"/>
  <c r="J226" i="13" l="1"/>
  <c r="J225" i="13"/>
  <c r="J224" i="13" l="1"/>
  <c r="J223" i="13"/>
  <c r="J222" i="13"/>
  <c r="J221" i="13" l="1"/>
  <c r="J220" i="13"/>
  <c r="J219" i="13"/>
  <c r="J218" i="13" l="1"/>
  <c r="J217" i="13"/>
  <c r="J216" i="13"/>
  <c r="J215" i="13" l="1"/>
  <c r="J214" i="13"/>
  <c r="J213" i="13" l="1"/>
  <c r="J212" i="13"/>
  <c r="J211" i="13"/>
  <c r="J210" i="13" l="1"/>
  <c r="J209" i="13"/>
  <c r="J208" i="13"/>
  <c r="J207" i="13" l="1"/>
  <c r="J206" i="13"/>
  <c r="J205" i="13" l="1"/>
  <c r="J204" i="13"/>
  <c r="J203" i="13" l="1"/>
  <c r="J202" i="13" l="1"/>
  <c r="J201" i="13"/>
  <c r="J200" i="13" l="1"/>
  <c r="J199" i="13"/>
  <c r="J198" i="13"/>
  <c r="J197" i="13" l="1"/>
  <c r="J196" i="13"/>
  <c r="J195" i="13"/>
  <c r="J194" i="13" l="1"/>
  <c r="J193" i="13"/>
  <c r="J192" i="13" l="1"/>
  <c r="J191" i="13"/>
  <c r="J190" i="13"/>
  <c r="J189" i="13" l="1"/>
  <c r="J188" i="13"/>
  <c r="J187" i="13"/>
  <c r="J186" i="13" l="1"/>
  <c r="J185" i="13"/>
  <c r="J184" i="13"/>
  <c r="J183" i="13" l="1"/>
  <c r="J182" i="13"/>
  <c r="J181" i="13" l="1"/>
  <c r="J180" i="13"/>
  <c r="J179" i="13"/>
  <c r="J178" i="13" l="1"/>
  <c r="J177" i="13"/>
  <c r="J176" i="13"/>
  <c r="J175" i="13" l="1"/>
  <c r="J174" i="13"/>
  <c r="J173" i="13" l="1"/>
  <c r="J172" i="13"/>
  <c r="J171" i="13" l="1"/>
  <c r="J170" i="13" l="1"/>
  <c r="J169" i="13"/>
  <c r="J168" i="13"/>
  <c r="J167" i="13" l="1"/>
  <c r="J166" i="13"/>
  <c r="J165" i="13" l="1"/>
  <c r="J164" i="13"/>
  <c r="J163" i="13"/>
  <c r="J162" i="13" l="1"/>
  <c r="J161" i="13"/>
  <c r="J160" i="13" l="1"/>
  <c r="J159" i="13"/>
  <c r="J158" i="13"/>
  <c r="J157" i="13" l="1"/>
  <c r="J156" i="13"/>
  <c r="J155" i="13" l="1"/>
  <c r="J154" i="13"/>
  <c r="J153" i="13"/>
  <c r="J152" i="13"/>
  <c r="J151" i="13" l="1"/>
  <c r="J150" i="13"/>
  <c r="J149" i="13" l="1"/>
  <c r="J148" i="13"/>
  <c r="J147" i="13" l="1"/>
  <c r="J146" i="13" l="1"/>
  <c r="J145" i="13"/>
  <c r="J144" i="13"/>
  <c r="J143" i="13" l="1"/>
  <c r="J142" i="13"/>
  <c r="J141" i="13" l="1"/>
  <c r="J140" i="13"/>
  <c r="J139" i="13" l="1"/>
  <c r="J138" i="13"/>
  <c r="J137" i="13" l="1"/>
  <c r="J136" i="13"/>
  <c r="J135" i="13"/>
  <c r="J134" i="13" l="1"/>
  <c r="J133" i="13"/>
  <c r="J132" i="13"/>
  <c r="J131" i="13" l="1"/>
  <c r="J130" i="13"/>
  <c r="J129" i="13" l="1"/>
  <c r="J128" i="13"/>
  <c r="J127" i="13"/>
  <c r="J126" i="13" l="1"/>
  <c r="J125" i="13"/>
  <c r="J124" i="13" l="1"/>
  <c r="J123" i="13"/>
  <c r="J122" i="13"/>
  <c r="J121" i="13" l="1"/>
  <c r="J120" i="13"/>
  <c r="J119" i="13" l="1"/>
  <c r="J118" i="13"/>
  <c r="J117" i="13"/>
  <c r="J116" i="13"/>
  <c r="J115" i="13" l="1"/>
  <c r="J114" i="13"/>
  <c r="J113" i="13" l="1"/>
  <c r="J112" i="13"/>
  <c r="J111" i="13"/>
  <c r="J110" i="13" l="1"/>
  <c r="J109" i="13"/>
  <c r="J108" i="13" l="1"/>
  <c r="J107" i="13" l="1"/>
  <c r="J106" i="13"/>
  <c r="J105" i="13"/>
  <c r="J104" i="13" l="1"/>
  <c r="J103" i="13"/>
  <c r="J102" i="13"/>
  <c r="J101" i="13" l="1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 l="1"/>
  <c r="J80" i="13" l="1"/>
  <c r="J79" i="13" l="1"/>
  <c r="J78" i="13" l="1"/>
  <c r="J77" i="13" l="1"/>
  <c r="J76" i="13" l="1"/>
  <c r="J75" i="13" l="1"/>
  <c r="J74" i="13"/>
  <c r="J73" i="13" l="1"/>
  <c r="J72" i="13" l="1"/>
  <c r="J71" i="13"/>
  <c r="J70" i="13" l="1"/>
  <c r="J69" i="13" l="1"/>
  <c r="J68" i="13"/>
  <c r="J67" i="13" l="1"/>
  <c r="J66" i="13"/>
  <c r="J65" i="13" l="1"/>
  <c r="J64" i="13"/>
  <c r="J63" i="13" l="1"/>
  <c r="J62" i="13"/>
  <c r="J61" i="13" l="1"/>
  <c r="J60" i="13" l="1"/>
  <c r="J59" i="13"/>
  <c r="J58" i="13" l="1"/>
  <c r="J57" i="13"/>
  <c r="J56" i="13" l="1"/>
  <c r="J55" i="13"/>
  <c r="J54" i="13" l="1"/>
  <c r="J53" i="13"/>
  <c r="J52" i="13"/>
  <c r="J51" i="13" l="1"/>
  <c r="J50" i="13"/>
  <c r="J49" i="13"/>
  <c r="J48" i="13" l="1"/>
  <c r="J47" i="13" l="1"/>
  <c r="J46" i="13"/>
  <c r="J45" i="13" l="1"/>
  <c r="J44" i="13"/>
  <c r="J43" i="13" l="1"/>
  <c r="J42" i="13"/>
  <c r="J41" i="13" l="1"/>
  <c r="J40" i="13" l="1"/>
  <c r="J39" i="13"/>
  <c r="J38" i="13" l="1"/>
  <c r="J37" i="13" l="1"/>
  <c r="J36" i="13" l="1"/>
  <c r="J35" i="13"/>
  <c r="J34" i="13" l="1"/>
  <c r="J33" i="13"/>
  <c r="J32" i="13"/>
  <c r="F24" i="13"/>
  <c r="E24" i="13"/>
  <c r="F23" i="13"/>
  <c r="E23" i="13"/>
  <c r="F22" i="13"/>
  <c r="E22" i="13"/>
  <c r="F21" i="13"/>
  <c r="E21" i="13"/>
  <c r="F20" i="13"/>
  <c r="E20" i="13"/>
  <c r="F19" i="13"/>
  <c r="E19" i="13"/>
  <c r="F18" i="13"/>
  <c r="E18" i="13"/>
  <c r="F17" i="13"/>
  <c r="E17" i="13"/>
  <c r="F16" i="13"/>
  <c r="E16" i="13"/>
  <c r="F15" i="13"/>
  <c r="E15" i="13"/>
  <c r="F14" i="13"/>
  <c r="E14" i="13"/>
  <c r="F13" i="13"/>
  <c r="E7" i="13"/>
  <c r="D7" i="13"/>
  <c r="E6" i="13"/>
  <c r="D6" i="13"/>
  <c r="E5" i="13"/>
  <c r="D5" i="13"/>
  <c r="E4" i="13"/>
  <c r="F4" i="13" s="1"/>
  <c r="F38" i="2"/>
  <c r="E38" i="2"/>
  <c r="D38" i="2"/>
  <c r="C38" i="2"/>
  <c r="B4" i="2"/>
  <c r="D13" i="10"/>
  <c r="D14" i="10" s="1"/>
  <c r="E25" i="13" l="1"/>
  <c r="F25" i="13"/>
  <c r="G24" i="13"/>
  <c r="G22" i="13"/>
  <c r="G15" i="13"/>
  <c r="G23" i="13"/>
  <c r="E8" i="13"/>
  <c r="D8" i="13"/>
  <c r="F5" i="13"/>
  <c r="F7" i="13"/>
  <c r="G14" i="13"/>
  <c r="G16" i="13"/>
  <c r="G17" i="13"/>
  <c r="F6" i="13"/>
  <c r="G21" i="13"/>
  <c r="G19" i="13"/>
  <c r="G13" i="13"/>
  <c r="G18" i="13"/>
  <c r="G20" i="13"/>
  <c r="K431" i="13"/>
  <c r="K429" i="13"/>
  <c r="K430" i="13"/>
  <c r="K428" i="13"/>
  <c r="K426" i="13"/>
  <c r="K427" i="13"/>
  <c r="K425" i="13"/>
  <c r="K424" i="13"/>
  <c r="K421" i="13"/>
  <c r="K423" i="13"/>
  <c r="K422" i="13"/>
  <c r="K420" i="13"/>
  <c r="K418" i="13"/>
  <c r="K419" i="13"/>
  <c r="K417" i="13"/>
  <c r="K416" i="13"/>
  <c r="K414" i="13"/>
  <c r="K415" i="13"/>
  <c r="K412" i="13"/>
  <c r="K413" i="13"/>
  <c r="K411" i="13"/>
  <c r="K409" i="13"/>
  <c r="K410" i="13"/>
  <c r="K408" i="13"/>
  <c r="K406" i="13"/>
  <c r="K405" i="13"/>
  <c r="K407" i="13"/>
  <c r="K404" i="13"/>
  <c r="K403" i="13"/>
  <c r="K401" i="13"/>
  <c r="K402" i="13"/>
  <c r="K400" i="13"/>
  <c r="K397" i="13"/>
  <c r="K398" i="13"/>
  <c r="K399" i="13"/>
  <c r="K395" i="13"/>
  <c r="K396" i="13"/>
  <c r="K394" i="13"/>
  <c r="K393" i="13"/>
  <c r="K392" i="13"/>
  <c r="K391" i="13"/>
  <c r="K390" i="13"/>
  <c r="K388" i="13"/>
  <c r="K389" i="13"/>
  <c r="K387" i="13"/>
  <c r="K386" i="13"/>
  <c r="K385" i="13"/>
  <c r="K384" i="13"/>
  <c r="K383" i="13"/>
  <c r="K382" i="13"/>
  <c r="K381" i="13"/>
  <c r="K380" i="13"/>
  <c r="K379" i="13"/>
  <c r="K378" i="13"/>
  <c r="K376" i="13"/>
  <c r="K377" i="13"/>
  <c r="K375" i="13"/>
  <c r="K374" i="13"/>
  <c r="K373" i="13"/>
  <c r="K372" i="13"/>
  <c r="K371" i="13"/>
  <c r="K370" i="13"/>
  <c r="K368" i="13"/>
  <c r="K369" i="13"/>
  <c r="K365" i="13"/>
  <c r="K367" i="13"/>
  <c r="K366" i="13"/>
  <c r="K363" i="13"/>
  <c r="K364" i="13"/>
  <c r="K361" i="13"/>
  <c r="K362" i="13"/>
  <c r="K360" i="13"/>
  <c r="K358" i="13"/>
  <c r="K359" i="13"/>
  <c r="K357" i="13"/>
  <c r="K355" i="13"/>
  <c r="K356" i="13"/>
  <c r="K353" i="13"/>
  <c r="K354" i="13"/>
  <c r="K352" i="13"/>
  <c r="K350" i="13"/>
  <c r="K351" i="13"/>
  <c r="K349" i="13"/>
  <c r="K347" i="13"/>
  <c r="K348" i="13"/>
  <c r="K346" i="13"/>
  <c r="K344" i="13"/>
  <c r="K345" i="13"/>
  <c r="K343" i="13"/>
  <c r="K342" i="13"/>
  <c r="K341" i="13"/>
  <c r="K340" i="13"/>
  <c r="K339" i="13"/>
  <c r="K338" i="13"/>
  <c r="K336" i="13"/>
  <c r="K337" i="13"/>
  <c r="K335" i="13"/>
  <c r="K334" i="13"/>
  <c r="K333" i="13"/>
  <c r="K332" i="13"/>
  <c r="K330" i="13"/>
  <c r="K331" i="13"/>
  <c r="K329" i="13"/>
  <c r="K328" i="13"/>
  <c r="K327" i="13"/>
  <c r="K326" i="13"/>
  <c r="K325" i="13"/>
  <c r="K322" i="13"/>
  <c r="K321" i="13"/>
  <c r="K324" i="13"/>
  <c r="K323" i="13"/>
  <c r="K320" i="13"/>
  <c r="K319" i="13"/>
  <c r="K318" i="13"/>
  <c r="K317" i="13"/>
  <c r="K316" i="13"/>
  <c r="K315" i="13"/>
  <c r="K312" i="13"/>
  <c r="K314" i="13"/>
  <c r="K313" i="13"/>
  <c r="K311" i="13"/>
  <c r="K310" i="13"/>
  <c r="K309" i="13"/>
  <c r="K308" i="13"/>
  <c r="K307" i="13"/>
  <c r="K306" i="13"/>
  <c r="K304" i="13"/>
  <c r="K305" i="13"/>
  <c r="K301" i="13"/>
  <c r="K302" i="13"/>
  <c r="K303" i="13"/>
  <c r="K299" i="13"/>
  <c r="K300" i="13"/>
  <c r="K297" i="13"/>
  <c r="K298" i="13"/>
  <c r="K296" i="13"/>
  <c r="K294" i="13"/>
  <c r="K295" i="13"/>
  <c r="K293" i="13"/>
  <c r="K291" i="13"/>
  <c r="K292" i="13"/>
  <c r="K289" i="13"/>
  <c r="K290" i="13"/>
  <c r="K288" i="13"/>
  <c r="K286" i="13"/>
  <c r="K287" i="13"/>
  <c r="K285" i="13"/>
  <c r="K281" i="13"/>
  <c r="K282" i="13"/>
  <c r="K284" i="13"/>
  <c r="K283" i="13"/>
  <c r="K279" i="13"/>
  <c r="K280" i="13"/>
  <c r="G25" i="13" l="1"/>
  <c r="F8" i="13"/>
  <c r="B36" i="13" l="1"/>
  <c r="K36" i="13" s="1"/>
  <c r="B37" i="13" l="1"/>
  <c r="B38" i="13" l="1"/>
  <c r="K37" i="13"/>
  <c r="B39" i="13" l="1"/>
  <c r="K38" i="13"/>
  <c r="B40" i="13" l="1"/>
  <c r="K39" i="13"/>
  <c r="B41" i="13" l="1"/>
  <c r="K40" i="13"/>
  <c r="B42" i="13" l="1"/>
  <c r="K41" i="13"/>
  <c r="B43" i="13" l="1"/>
  <c r="K42" i="13"/>
  <c r="B44" i="13" l="1"/>
  <c r="K43" i="13"/>
  <c r="B45" i="13" l="1"/>
  <c r="K45" i="13" s="1"/>
  <c r="K44" i="13"/>
  <c r="B46" i="13" l="1"/>
  <c r="B47" i="13" l="1"/>
  <c r="K46" i="13"/>
  <c r="B48" i="13" l="1"/>
  <c r="K47" i="13"/>
  <c r="B49" i="13" l="1"/>
  <c r="K49" i="13" s="1"/>
  <c r="K48" i="13"/>
  <c r="B50" i="13" l="1"/>
  <c r="K50" i="13" l="1"/>
  <c r="B51" i="13"/>
  <c r="B52" i="13" l="1"/>
  <c r="K51" i="13"/>
  <c r="B53" i="13" l="1"/>
  <c r="K53" i="13" s="1"/>
  <c r="K52" i="13"/>
  <c r="B54" i="13" l="1"/>
  <c r="B55" i="13" l="1"/>
  <c r="K54" i="13"/>
  <c r="B56" i="13" l="1"/>
  <c r="K55" i="13"/>
  <c r="K56" i="13" l="1"/>
  <c r="B57" i="13"/>
  <c r="B58" i="13" l="1"/>
  <c r="K58" i="13" s="1"/>
  <c r="K57" i="13"/>
  <c r="B59" i="13" l="1"/>
  <c r="B60" i="13" l="1"/>
  <c r="K60" i="13" s="1"/>
  <c r="K59" i="13"/>
  <c r="B61" i="13" l="1"/>
  <c r="B62" i="13" l="1"/>
  <c r="K62" i="13" s="1"/>
  <c r="K61" i="13"/>
  <c r="B63" i="13" l="1"/>
  <c r="K63" i="13" s="1"/>
  <c r="B64" i="13" l="1"/>
  <c r="K64" i="13" s="1"/>
  <c r="B65" i="13" l="1"/>
  <c r="B66" i="13" s="1"/>
  <c r="K66" i="13" l="1"/>
  <c r="B67" i="13"/>
  <c r="K65" i="13"/>
  <c r="B68" i="13" l="1"/>
  <c r="K68" i="13" s="1"/>
  <c r="K67" i="13"/>
  <c r="B69" i="13" l="1"/>
  <c r="B70" i="13" l="1"/>
  <c r="K69" i="13"/>
  <c r="B71" i="13" l="1"/>
  <c r="K70" i="13"/>
  <c r="K71" i="13" l="1"/>
  <c r="B72" i="13"/>
  <c r="K72" i="13" s="1"/>
  <c r="B73" i="13" l="1"/>
  <c r="K73" i="13" l="1"/>
  <c r="B74" i="13"/>
  <c r="K74" i="13" s="1"/>
  <c r="B75" i="13" l="1"/>
  <c r="B76" i="13" l="1"/>
  <c r="K76" i="13" s="1"/>
  <c r="K75" i="13"/>
  <c r="B77" i="13" l="1"/>
  <c r="K77" i="13" l="1"/>
  <c r="B78" i="13"/>
  <c r="B79" i="13" l="1"/>
  <c r="K79" i="13" s="1"/>
  <c r="K78" i="13"/>
  <c r="B80" i="13"/>
  <c r="K80" i="13" l="1"/>
  <c r="B81" i="13"/>
  <c r="K81" i="13" l="1"/>
  <c r="B82" i="13"/>
  <c r="K82" i="13" l="1"/>
  <c r="B83" i="13"/>
  <c r="K83" i="13" l="1"/>
  <c r="B84" i="13"/>
  <c r="K84" i="13" l="1"/>
  <c r="B85" i="13"/>
  <c r="K85" i="13" l="1"/>
  <c r="B86" i="13"/>
  <c r="K86" i="13" l="1"/>
  <c r="B87" i="13"/>
  <c r="K87" i="13" l="1"/>
  <c r="B88" i="13"/>
  <c r="K88" i="13" l="1"/>
  <c r="B89" i="13"/>
  <c r="K89" i="13" l="1"/>
  <c r="B90" i="13"/>
  <c r="K90" i="13" l="1"/>
  <c r="B91" i="13"/>
  <c r="K91" i="13" l="1"/>
  <c r="B92" i="13"/>
  <c r="K92" i="13" l="1"/>
  <c r="B93" i="13"/>
  <c r="K93" i="13" l="1"/>
  <c r="B94" i="13"/>
  <c r="K94" i="13" l="1"/>
  <c r="B95" i="13"/>
  <c r="K95" i="13" l="1"/>
  <c r="B96" i="13"/>
  <c r="K96" i="13" l="1"/>
  <c r="B97" i="13"/>
  <c r="K97" i="13" l="1"/>
  <c r="B98" i="13"/>
  <c r="K98" i="13" l="1"/>
  <c r="B99" i="13"/>
  <c r="K99" i="13" l="1"/>
  <c r="B100" i="13"/>
  <c r="K100" i="13" l="1"/>
  <c r="B101" i="13"/>
  <c r="K101" i="13" l="1"/>
  <c r="B102" i="13"/>
  <c r="K102" i="13" l="1"/>
  <c r="B103" i="13"/>
  <c r="K103" i="13" l="1"/>
  <c r="B104" i="13"/>
  <c r="K104" i="13" l="1"/>
  <c r="B105" i="13"/>
  <c r="K105" i="13" l="1"/>
  <c r="B106" i="13"/>
  <c r="K106" i="13" l="1"/>
  <c r="B107" i="13"/>
  <c r="K107" i="13" l="1"/>
  <c r="B108" i="13"/>
  <c r="K108" i="13" l="1"/>
  <c r="B109" i="13"/>
  <c r="K109" i="13" l="1"/>
  <c r="B110" i="13"/>
  <c r="K110" i="13" l="1"/>
  <c r="B111" i="13"/>
  <c r="K111" i="13" l="1"/>
  <c r="B112" i="13"/>
  <c r="K112" i="13" l="1"/>
  <c r="B113" i="13"/>
  <c r="K113" i="13" l="1"/>
  <c r="B114" i="13"/>
  <c r="K114" i="13" l="1"/>
  <c r="B115" i="13"/>
  <c r="K115" i="13" l="1"/>
  <c r="B116" i="13"/>
  <c r="K116" i="13" l="1"/>
  <c r="B117" i="13"/>
  <c r="K117" i="13" l="1"/>
  <c r="B118" i="13"/>
  <c r="K118" i="13" l="1"/>
  <c r="B119" i="13"/>
  <c r="K119" i="13" l="1"/>
  <c r="B120" i="13"/>
  <c r="K120" i="13" l="1"/>
  <c r="B121" i="13"/>
  <c r="K121" i="13" l="1"/>
  <c r="B122" i="13"/>
  <c r="K122" i="13" l="1"/>
  <c r="B123" i="13"/>
  <c r="K123" i="13" l="1"/>
  <c r="B124" i="13"/>
  <c r="K124" i="13" l="1"/>
  <c r="B125" i="13"/>
  <c r="K125" i="13" l="1"/>
  <c r="B126" i="13"/>
  <c r="K126" i="13" l="1"/>
  <c r="B127" i="13"/>
  <c r="K127" i="13" l="1"/>
  <c r="B128" i="13"/>
  <c r="K128" i="13" l="1"/>
  <c r="B129" i="13"/>
  <c r="K129" i="13" l="1"/>
  <c r="B130" i="13"/>
  <c r="K130" i="13" l="1"/>
  <c r="B131" i="13"/>
  <c r="K131" i="13" l="1"/>
  <c r="B132" i="13"/>
  <c r="K132" i="13" l="1"/>
  <c r="B133" i="13"/>
  <c r="K133" i="13" l="1"/>
  <c r="B134" i="13"/>
  <c r="K134" i="13" l="1"/>
  <c r="B135" i="13"/>
  <c r="K135" i="13" l="1"/>
  <c r="B136" i="13"/>
  <c r="K136" i="13" l="1"/>
  <c r="B137" i="13"/>
  <c r="K137" i="13" l="1"/>
  <c r="B138" i="13"/>
  <c r="K138" i="13" l="1"/>
  <c r="B139" i="13"/>
  <c r="K139" i="13" l="1"/>
  <c r="B140" i="13"/>
  <c r="K140" i="13" l="1"/>
  <c r="B141" i="13"/>
  <c r="K141" i="13" l="1"/>
  <c r="B142" i="13"/>
  <c r="K142" i="13" l="1"/>
  <c r="B143" i="13"/>
  <c r="K143" i="13" l="1"/>
  <c r="B144" i="13"/>
  <c r="K144" i="13" l="1"/>
  <c r="B145" i="13"/>
  <c r="K145" i="13" l="1"/>
  <c r="B146" i="13"/>
  <c r="K146" i="13" l="1"/>
  <c r="B147" i="13"/>
  <c r="K147" i="13" l="1"/>
  <c r="B148" i="13"/>
  <c r="K148" i="13" l="1"/>
  <c r="B149" i="13"/>
  <c r="K149" i="13" l="1"/>
  <c r="B150" i="13"/>
  <c r="K150" i="13" l="1"/>
  <c r="B151" i="13"/>
  <c r="K151" i="13" l="1"/>
  <c r="B152" i="13"/>
  <c r="K152" i="13" l="1"/>
  <c r="B153" i="13"/>
  <c r="K153" i="13" l="1"/>
  <c r="B154" i="13"/>
  <c r="K154" i="13" l="1"/>
  <c r="B155" i="13"/>
  <c r="K155" i="13" l="1"/>
  <c r="B156" i="13"/>
  <c r="K156" i="13" l="1"/>
  <c r="B157" i="13"/>
  <c r="K157" i="13" l="1"/>
  <c r="B158" i="13"/>
  <c r="K158" i="13" l="1"/>
  <c r="B159" i="13"/>
  <c r="K159" i="13" l="1"/>
  <c r="B160" i="13"/>
  <c r="K160" i="13" l="1"/>
  <c r="B161" i="13"/>
  <c r="K161" i="13" l="1"/>
  <c r="B162" i="13"/>
  <c r="K162" i="13" l="1"/>
  <c r="B163" i="13"/>
  <c r="K163" i="13" l="1"/>
  <c r="B164" i="13"/>
  <c r="K164" i="13" l="1"/>
  <c r="B165" i="13"/>
  <c r="K165" i="13" l="1"/>
  <c r="B166" i="13"/>
  <c r="K166" i="13" l="1"/>
  <c r="B167" i="13"/>
  <c r="K167" i="13" l="1"/>
  <c r="B168" i="13"/>
  <c r="K168" i="13" l="1"/>
  <c r="B169" i="13"/>
  <c r="K169" i="13" l="1"/>
  <c r="B170" i="13"/>
  <c r="K170" i="13" l="1"/>
  <c r="B171" i="13"/>
  <c r="K171" i="13" l="1"/>
  <c r="B172" i="13"/>
  <c r="K172" i="13" l="1"/>
  <c r="B173" i="13"/>
  <c r="K173" i="13" l="1"/>
  <c r="B174" i="13"/>
  <c r="K174" i="13" l="1"/>
  <c r="B175" i="13"/>
  <c r="K175" i="13" l="1"/>
  <c r="B176" i="13"/>
  <c r="K176" i="13" l="1"/>
  <c r="B177" i="13"/>
  <c r="K177" i="13" l="1"/>
  <c r="B178" i="13"/>
  <c r="K178" i="13" l="1"/>
  <c r="B179" i="13"/>
  <c r="K179" i="13" l="1"/>
  <c r="B180" i="13"/>
  <c r="K180" i="13" l="1"/>
  <c r="B181" i="13"/>
  <c r="K181" i="13" l="1"/>
  <c r="B182" i="13"/>
  <c r="K182" i="13" l="1"/>
  <c r="B183" i="13"/>
  <c r="K183" i="13" l="1"/>
  <c r="B184" i="13"/>
  <c r="K184" i="13" l="1"/>
  <c r="B185" i="13"/>
  <c r="K185" i="13" l="1"/>
  <c r="B186" i="13"/>
  <c r="K186" i="13" l="1"/>
  <c r="B187" i="13"/>
  <c r="K187" i="13" l="1"/>
  <c r="B188" i="13"/>
  <c r="K188" i="13" l="1"/>
  <c r="B189" i="13"/>
  <c r="K189" i="13" l="1"/>
  <c r="B190" i="13"/>
  <c r="K190" i="13" l="1"/>
  <c r="B191" i="13"/>
  <c r="K191" i="13" l="1"/>
  <c r="B192" i="13"/>
  <c r="K192" i="13" l="1"/>
  <c r="B193" i="13"/>
  <c r="K193" i="13" l="1"/>
  <c r="B194" i="13"/>
  <c r="K194" i="13" l="1"/>
  <c r="B195" i="13"/>
  <c r="K195" i="13" l="1"/>
  <c r="B196" i="13"/>
  <c r="K196" i="13" l="1"/>
  <c r="B197" i="13"/>
  <c r="K197" i="13" l="1"/>
  <c r="B198" i="13"/>
  <c r="K198" i="13" l="1"/>
  <c r="B199" i="13"/>
  <c r="K199" i="13" l="1"/>
  <c r="B200" i="13"/>
  <c r="K200" i="13" l="1"/>
  <c r="B201" i="13"/>
  <c r="K201" i="13" l="1"/>
  <c r="B202" i="13"/>
  <c r="K202" i="13" l="1"/>
  <c r="B203" i="13"/>
  <c r="K203" i="13" l="1"/>
  <c r="B204" i="13"/>
  <c r="K204" i="13" l="1"/>
  <c r="B205" i="13"/>
  <c r="K205" i="13" l="1"/>
  <c r="B206" i="13"/>
  <c r="K206" i="13" l="1"/>
  <c r="B207" i="13"/>
  <c r="K207" i="13" l="1"/>
  <c r="B208" i="13"/>
  <c r="K208" i="13" l="1"/>
  <c r="B209" i="13"/>
  <c r="K209" i="13" l="1"/>
  <c r="B210" i="13"/>
  <c r="K210" i="13" l="1"/>
  <c r="B211" i="13"/>
  <c r="K211" i="13" l="1"/>
  <c r="B212" i="13"/>
  <c r="K212" i="13" l="1"/>
  <c r="B213" i="13"/>
  <c r="K213" i="13" l="1"/>
  <c r="B214" i="13"/>
  <c r="K214" i="13" l="1"/>
  <c r="B215" i="13"/>
  <c r="K215" i="13" l="1"/>
  <c r="B216" i="13"/>
  <c r="K216" i="13" l="1"/>
  <c r="B217" i="13"/>
  <c r="K217" i="13" l="1"/>
  <c r="B218" i="13"/>
  <c r="K218" i="13" l="1"/>
  <c r="B219" i="13"/>
  <c r="K219" i="13" l="1"/>
  <c r="B220" i="13"/>
  <c r="K220" i="13" l="1"/>
  <c r="B221" i="13"/>
  <c r="K221" i="13" l="1"/>
  <c r="B222" i="13"/>
  <c r="K222" i="13" l="1"/>
  <c r="B223" i="13"/>
  <c r="K223" i="13" l="1"/>
  <c r="B224" i="13"/>
  <c r="K224" i="13" l="1"/>
  <c r="B225" i="13"/>
  <c r="K225" i="13" l="1"/>
  <c r="B226" i="13"/>
  <c r="K226" i="13" l="1"/>
  <c r="B227" i="13"/>
  <c r="K227" i="13" l="1"/>
  <c r="B228" i="13"/>
  <c r="K228" i="13" l="1"/>
  <c r="B229" i="13"/>
  <c r="K229" i="13" l="1"/>
  <c r="B230" i="13"/>
  <c r="K230" i="13" l="1"/>
  <c r="B231" i="13"/>
  <c r="K231" i="13" l="1"/>
  <c r="B232" i="13"/>
  <c r="K232" i="13" l="1"/>
  <c r="B233" i="13"/>
  <c r="K233" i="13" l="1"/>
  <c r="B234" i="13"/>
  <c r="K234" i="13" l="1"/>
  <c r="B235" i="13"/>
  <c r="K235" i="13" l="1"/>
  <c r="B236" i="13"/>
  <c r="K236" i="13" l="1"/>
  <c r="B237" i="13"/>
  <c r="K237" i="13" l="1"/>
  <c r="B238" i="13"/>
  <c r="K238" i="13" l="1"/>
  <c r="B239" i="13"/>
  <c r="K239" i="13" l="1"/>
  <c r="B240" i="13"/>
  <c r="K240" i="13" l="1"/>
  <c r="B241" i="13"/>
  <c r="K241" i="13" l="1"/>
  <c r="B242" i="13"/>
  <c r="K242" i="13" l="1"/>
  <c r="B243" i="13"/>
  <c r="K243" i="13" l="1"/>
  <c r="B244" i="13"/>
  <c r="K244" i="13" l="1"/>
  <c r="B245" i="13"/>
  <c r="K245" i="13" l="1"/>
  <c r="B246" i="13"/>
  <c r="K246" i="13" l="1"/>
  <c r="B247" i="13"/>
  <c r="K247" i="13" l="1"/>
  <c r="B248" i="13"/>
  <c r="K248" i="13" l="1"/>
  <c r="B249" i="13"/>
  <c r="K249" i="13" l="1"/>
  <c r="B250" i="13"/>
  <c r="K250" i="13" l="1"/>
  <c r="B251" i="13"/>
  <c r="K251" i="13" l="1"/>
  <c r="B252" i="13"/>
  <c r="K252" i="13" l="1"/>
  <c r="B253" i="13"/>
  <c r="K253" i="13" l="1"/>
  <c r="B254" i="13"/>
  <c r="K254" i="13" l="1"/>
  <c r="B255" i="13"/>
  <c r="K255" i="13" l="1"/>
  <c r="B256" i="13"/>
  <c r="B257" i="13" l="1"/>
  <c r="K256" i="13"/>
  <c r="K257" i="13" l="1"/>
  <c r="B258" i="13"/>
  <c r="K258" i="13" l="1"/>
  <c r="B259" i="13"/>
  <c r="K259" i="13" l="1"/>
  <c r="B260" i="13"/>
  <c r="K260" i="13" l="1"/>
  <c r="B261" i="13"/>
  <c r="K261" i="13" l="1"/>
  <c r="B262" i="13"/>
  <c r="K262" i="13" l="1"/>
  <c r="B263" i="13"/>
  <c r="B264" i="13" s="1"/>
  <c r="K264" i="13" l="1"/>
  <c r="B265" i="13"/>
  <c r="K263" i="13"/>
  <c r="K265" i="13" l="1"/>
  <c r="B266" i="13"/>
  <c r="K266" i="13" l="1"/>
  <c r="B267" i="13"/>
  <c r="K267" i="13" l="1"/>
  <c r="B268" i="13"/>
  <c r="K268" i="13" l="1"/>
  <c r="B269" i="13"/>
  <c r="K269" i="13" l="1"/>
  <c r="B270" i="13"/>
  <c r="K270" i="13" l="1"/>
  <c r="B271" i="13"/>
  <c r="K271" i="13" l="1"/>
  <c r="B272" i="13"/>
  <c r="B273" i="13" l="1"/>
  <c r="K272" i="13"/>
  <c r="K273" i="13" l="1"/>
  <c r="B274" i="13"/>
  <c r="K274" i="13" l="1"/>
  <c r="B275" i="13"/>
  <c r="B276" i="13" s="1"/>
  <c r="K276" i="13" l="1"/>
  <c r="B277" i="13"/>
  <c r="K275" i="13"/>
  <c r="K278" i="13" l="1"/>
  <c r="K277" i="13"/>
  <c r="D16" i="10" l="1"/>
  <c r="D29" i="10" s="1"/>
  <c r="D21" i="17"/>
  <c r="G94" i="17" s="1"/>
  <c r="E21" i="17"/>
  <c r="E34" i="17" s="1"/>
  <c r="H21" i="17" l="1"/>
  <c r="D34" i="17"/>
  <c r="D36" i="17" s="1"/>
  <c r="F16" i="10" l="1"/>
  <c r="D94" i="17"/>
  <c r="C94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Sklemencic</author>
  </authors>
  <commentList>
    <comment ref="C12" authorId="0" shapeId="0" xr:uid="{00000000-0006-0000-0200-000001000000}">
      <text>
        <r>
          <rPr>
            <sz val="8"/>
            <color indexed="81"/>
            <rFont val="Tahoma"/>
            <family val="2"/>
            <charset val="238"/>
          </rPr>
          <t xml:space="preserve">koristiti nomenklaturu prema nacionalnom savezu za svaku uzrasnu kategoriju
</t>
        </r>
      </text>
    </comment>
    <comment ref="B28" authorId="0" shapeId="0" xr:uid="{00000000-0006-0000-0200-000002000000}">
      <text>
        <r>
          <rPr>
            <sz val="8"/>
            <color indexed="81"/>
            <rFont val="Tahoma"/>
            <family val="2"/>
            <charset val="238"/>
          </rPr>
          <t xml:space="preserve">klubovi su obvezni  dostaviti spisak registriranih igrača/ili izvod nadležnog registracijskog tijela
</t>
        </r>
      </text>
    </comment>
    <comment ref="C29" authorId="0" shapeId="0" xr:uid="{00000000-0006-0000-0200-000003000000}">
      <text>
        <r>
          <rPr>
            <sz val="8"/>
            <color indexed="81"/>
            <rFont val="Tahoma"/>
            <family val="2"/>
            <charset val="238"/>
          </rPr>
          <t xml:space="preserve">Jedan član se upisuje samo jednom
</t>
        </r>
      </text>
    </comment>
    <comment ref="F29" authorId="0" shapeId="0" xr:uid="{00000000-0006-0000-0200-000004000000}">
      <text>
        <r>
          <rPr>
            <sz val="8"/>
            <color indexed="81"/>
            <rFont val="Tahoma"/>
            <family val="2"/>
            <charset val="238"/>
          </rPr>
          <t xml:space="preserve">Registrirani športaši u sustavu natjecanja:
</t>
        </r>
        <r>
          <rPr>
            <b/>
            <sz val="8"/>
            <color indexed="81"/>
            <rFont val="Tahoma"/>
            <family val="2"/>
            <charset val="238"/>
          </rPr>
          <t xml:space="preserve">Ekipni sportovi: </t>
        </r>
        <r>
          <rPr>
            <sz val="8"/>
            <color indexed="81"/>
            <rFont val="Tahoma"/>
            <family val="2"/>
            <charset val="238"/>
          </rPr>
          <t xml:space="preserve">ligaška natjecanja u službenom kalendaru nacionalnog saveza
</t>
        </r>
        <r>
          <rPr>
            <b/>
            <sz val="8"/>
            <color indexed="81"/>
            <rFont val="Tahoma"/>
            <family val="2"/>
            <charset val="238"/>
          </rPr>
          <t>Pojedinačni sportovi</t>
        </r>
        <r>
          <rPr>
            <sz val="8"/>
            <color indexed="81"/>
            <rFont val="Tahoma"/>
            <family val="2"/>
            <charset val="238"/>
          </rPr>
          <t xml:space="preserve">: Sudjlovanje na najmanje 5 natjecanja iz službenog kalendara nacionolnog saveza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Sklemencic</author>
  </authors>
  <commentList>
    <comment ref="B2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 xml:space="preserve">* ispuniti za sve uzrasne kategorije koje su u programu rada kluba; TERMIN – upisati termin održavanja treninga (npr. 9:00 – 11:00, 18:00 – 19:30). Moguće je upisati dva termina dnevno po uzrasnoj kategoriji. OBJEKT: upisati naziv sportskog objekta u kojem se provodi sportski program 
</t>
        </r>
      </text>
    </comment>
  </commentList>
</comments>
</file>

<file path=xl/sharedStrings.xml><?xml version="1.0" encoding="utf-8"?>
<sst xmlns="http://schemas.openxmlformats.org/spreadsheetml/2006/main" count="1332" uniqueCount="368">
  <si>
    <t>Ugovor o radu</t>
  </si>
  <si>
    <t>Ugovor o djelu</t>
  </si>
  <si>
    <t>Ugovor o volontiranju</t>
  </si>
  <si>
    <t>Ostalo</t>
  </si>
  <si>
    <t>trenerski kadar</t>
  </si>
  <si>
    <t>direktor, tajnik</t>
  </si>
  <si>
    <t>administrativno osoblje</t>
  </si>
  <si>
    <t>ostalo stručno osoblje</t>
  </si>
  <si>
    <t xml:space="preserve">Puni naziv sportske udruge (kluba) </t>
  </si>
  <si>
    <t>Skraćeni naziv sportske udruge (kluba)</t>
  </si>
  <si>
    <t xml:space="preserve">Sjedište  i adresa </t>
  </si>
  <si>
    <t>Adresa za dostavu pošte</t>
  </si>
  <si>
    <t xml:space="preserve">Telefon </t>
  </si>
  <si>
    <t xml:space="preserve">Mobitel </t>
  </si>
  <si>
    <t xml:space="preserve">Datum upisa u registar udruga                       </t>
  </si>
  <si>
    <t>Matični broj</t>
  </si>
  <si>
    <t>E-mail</t>
  </si>
  <si>
    <t>Ime i prezime</t>
  </si>
  <si>
    <t>Funkcija</t>
  </si>
  <si>
    <t>Broj zaposlenih osoba u udruzi</t>
  </si>
  <si>
    <t>Način / Funkcija</t>
  </si>
  <si>
    <t>Korištenje sportskih objekata za provedbu programa</t>
  </si>
  <si>
    <t>tel/mob</t>
  </si>
  <si>
    <t>IBAN</t>
  </si>
  <si>
    <t>OSOBE OVLAŠTENE ZA ZASTUPANJE (PREMA RJEŠENJU O UPISU U REGISTAR UDRUGA)</t>
  </si>
  <si>
    <t>I.   PODACI O ČLANSTVU</t>
  </si>
  <si>
    <t>UZRASNA KATEGORIJA</t>
  </si>
  <si>
    <t>M</t>
  </si>
  <si>
    <t>Ž</t>
  </si>
  <si>
    <t>UKUPNO</t>
  </si>
  <si>
    <t>Ostali članovi kluba (članovi upravnih tijela, veterani sl.)</t>
  </si>
  <si>
    <t>U K U P N O</t>
  </si>
  <si>
    <t>GODIŠTE</t>
  </si>
  <si>
    <t>PON</t>
  </si>
  <si>
    <t>UTO</t>
  </si>
  <si>
    <t>SRI</t>
  </si>
  <si>
    <t>ČET</t>
  </si>
  <si>
    <t>PET</t>
  </si>
  <si>
    <t>SUB</t>
  </si>
  <si>
    <t>Uzrasna kategorija</t>
  </si>
  <si>
    <t>Trošak prijevoza</t>
  </si>
  <si>
    <t>Troškovi organizacije natjecanja kao domaćin</t>
  </si>
  <si>
    <t>Red.br.</t>
  </si>
  <si>
    <t>Naziv i vrsta  natjecanja</t>
  </si>
  <si>
    <t>Troškovi kotizacija, članarina, startnina, i sl.</t>
  </si>
  <si>
    <t xml:space="preserve">Ime i prezime ovlaštene osobe  </t>
  </si>
  <si>
    <t>Vlastoručni potpis</t>
  </si>
  <si>
    <t>Predani dokumenti:</t>
  </si>
  <si>
    <t xml:space="preserve">ISPUNJAVA SŠS: </t>
  </si>
  <si>
    <t xml:space="preserve">Račun </t>
  </si>
  <si>
    <t>Naziv</t>
  </si>
  <si>
    <t>PRIHODI</t>
  </si>
  <si>
    <t xml:space="preserve">Prihodi od prodaje roba i pružanja usluga </t>
  </si>
  <si>
    <t>Prihodi po posebnim propisima</t>
  </si>
  <si>
    <t>Prihodi od imovine</t>
  </si>
  <si>
    <t>Prihodi od donacija</t>
  </si>
  <si>
    <t>Ostali  prihodi</t>
  </si>
  <si>
    <t xml:space="preserve">Prihodi od povezanih neprofitnih organizacija </t>
  </si>
  <si>
    <t>UKUPNO PRIHODI</t>
  </si>
  <si>
    <t xml:space="preserve">UKUPNO ZA POKRIĆE </t>
  </si>
  <si>
    <t>Rashodi za radnike</t>
  </si>
  <si>
    <t>Materijalni rashodi</t>
  </si>
  <si>
    <t>Rashodi amortizacije</t>
  </si>
  <si>
    <t>Financijski rashodi</t>
  </si>
  <si>
    <t>Donacije</t>
  </si>
  <si>
    <t>Ostali rashodi</t>
  </si>
  <si>
    <t>Rashodi vezani uz financiranje povezanih neprofitnih organizacija</t>
  </si>
  <si>
    <t xml:space="preserve">UKUPNO RASHODI </t>
  </si>
  <si>
    <t>UKUPNO PRENESENI REZULTAT POSLOVANJA(522)</t>
  </si>
  <si>
    <t>OSTATAK PRENESENOG VIŠKA PRIHODA ZA KORIŠTENJE (5221)</t>
  </si>
  <si>
    <t>OSTATAK PRENESENOG MANJKA PRIHODA ZA POKRIĆE (5222)</t>
  </si>
  <si>
    <t>PLANIRANI VIŠAK PRIHODA</t>
  </si>
  <si>
    <t>PLANIRANI MANJAK PRIHODA</t>
  </si>
  <si>
    <t>KORIŠTENJE PRENESENOG VIŠKA PRIHODA IZ PREDHODNIH GODINA</t>
  </si>
  <si>
    <t>RASHODI</t>
  </si>
  <si>
    <t>POKRIĆE DIJELA MANJKA PRENESENOG IZ PREDHODNIH GODINA</t>
  </si>
  <si>
    <t>(PRIHODI + VIŠAK)-(RASHODI + MANJAK)</t>
  </si>
  <si>
    <t>Obrt</t>
  </si>
  <si>
    <t>Registirani sportaši u sustavu natjecanja</t>
  </si>
  <si>
    <t>Broj mjeseci</t>
  </si>
  <si>
    <t>VRSTA ČLANSTVA</t>
  </si>
  <si>
    <t>SŠS</t>
  </si>
  <si>
    <t>Vlastiti</t>
  </si>
  <si>
    <t>Studentski ugovor</t>
  </si>
  <si>
    <t>Ukupni trošovi mjesečno</t>
  </si>
  <si>
    <t>Ukupno godišnje</t>
  </si>
  <si>
    <t>Doprinosi i ostala davanja</t>
  </si>
  <si>
    <t>Broj kvadrata vanjskih terena za održavanje</t>
  </si>
  <si>
    <t>Broj kvadrata popratnog objekta u korištenju kluba</t>
  </si>
  <si>
    <t>Broj kvadrata objekta u korištenju kluba</t>
  </si>
  <si>
    <t>Adresa</t>
  </si>
  <si>
    <t xml:space="preserve">Web stranica </t>
  </si>
  <si>
    <t>OIB</t>
  </si>
  <si>
    <t>Reg.br.</t>
  </si>
  <si>
    <t>RNO br.</t>
  </si>
  <si>
    <t>KNJIGOVODSTVO</t>
  </si>
  <si>
    <t>Naziv pravne osobe</t>
  </si>
  <si>
    <t>Osoba za kontakt</t>
  </si>
  <si>
    <t>Obveznik vođenja dvojnog knjigovodstva</t>
  </si>
  <si>
    <t>Datum održavanja zadnje skupštine:</t>
  </si>
  <si>
    <t>III . PODACI O ČLANOVIMA UDRUGE</t>
  </si>
  <si>
    <t>R.b.</t>
  </si>
  <si>
    <t>Podaci o članstvu</t>
  </si>
  <si>
    <t xml:space="preserve">II .PODACI O REGISTRIRANIM SPORTAŠIMA U NATJECANJU  PO KATEGORIJAMA  </t>
  </si>
  <si>
    <t>Plasman na kraju sezone ili natjecanja</t>
  </si>
  <si>
    <t>Ime i Prezime</t>
  </si>
  <si>
    <t>Natjecanja</t>
  </si>
  <si>
    <t>Disciplina</t>
  </si>
  <si>
    <t>Rezultat</t>
  </si>
  <si>
    <t>Datum i mjesto natjecanja</t>
  </si>
  <si>
    <t>Datum rođenja</t>
  </si>
  <si>
    <t>Broj iskaznice</t>
  </si>
  <si>
    <t>Članovi ukupno</t>
  </si>
  <si>
    <t>II. REZULTATI – EKIPNI SPORTOVI</t>
  </si>
  <si>
    <t>III.  REZULTATI – INDIVIDUALNI SPORTOVI</t>
  </si>
  <si>
    <t>III.1 POJEDNIČNO PRVENSTVO HRVATSKE</t>
  </si>
  <si>
    <t>Dan</t>
  </si>
  <si>
    <t>Ukupno sati</t>
  </si>
  <si>
    <t>Termin</t>
  </si>
  <si>
    <t>Objekt</t>
  </si>
  <si>
    <t>Trener</t>
  </si>
  <si>
    <t>Ujutro</t>
  </si>
  <si>
    <t>Popodne</t>
  </si>
  <si>
    <t>od</t>
  </si>
  <si>
    <t>do</t>
  </si>
  <si>
    <t>STRUČNO I SLUŽBENO OSOBLJE</t>
  </si>
  <si>
    <t>Spol</t>
  </si>
  <si>
    <t>Datum natjecanja</t>
  </si>
  <si>
    <t>Kategorizacija</t>
  </si>
  <si>
    <t>I. POPIS KATEGORIZIRANIH ČLANOVA I ČLANOVA NACIONALNIH REPREZENTACIJA</t>
  </si>
  <si>
    <t>II.1 REZULTATI OSTVARENI NA DOMAĆIM SLUŽBENIM LIGAMA I KUP NATJECANJIMA</t>
  </si>
  <si>
    <t>Naziv ekipe</t>
  </si>
  <si>
    <t xml:space="preserve">Puni naziv i stupanj natjecanja </t>
  </si>
  <si>
    <t>III.2 EKIPNO PRVENSTVO HRVATSKE</t>
  </si>
  <si>
    <t>Plasman</t>
  </si>
  <si>
    <t>Naziv, datum i mjesto natjecanja</t>
  </si>
  <si>
    <t xml:space="preserve">Sportska škola - neregistrirani sportaši </t>
  </si>
  <si>
    <t>Registirani sportaši van sustava natjecanja</t>
  </si>
  <si>
    <t>Članarina</t>
  </si>
  <si>
    <t>-</t>
  </si>
  <si>
    <t xml:space="preserve">Doprinosi i davanja </t>
  </si>
  <si>
    <t>Mjesečno</t>
  </si>
  <si>
    <t>Radni status u klubu</t>
  </si>
  <si>
    <t>Sportska stručna sprema</t>
  </si>
  <si>
    <t>Sati natjecanja tjedno</t>
  </si>
  <si>
    <t>V.1   PODACI O TRENERIMA</t>
  </si>
  <si>
    <t>V.2  PODACI O OSTALIM KADROVIMA KLUBA</t>
  </si>
  <si>
    <t>V.     PODACI O STRUČNOM KADRU KLUBA</t>
  </si>
  <si>
    <t>Ukupni trošovi naknade</t>
  </si>
  <si>
    <t>Ukupn troškovi naknade godišnje</t>
  </si>
  <si>
    <t>Ukupni trošovi naknade mjesečno</t>
  </si>
  <si>
    <t>R.br.</t>
  </si>
  <si>
    <t>Ukupno troškovi</t>
  </si>
  <si>
    <t>UKUPNO GODIŠNJI TROŠKOVI NATJECANJA</t>
  </si>
  <si>
    <t>Trošak prehrane</t>
  </si>
  <si>
    <t>Radno mjesto</t>
  </si>
  <si>
    <t>TROŠKOVI OSOBLJA</t>
  </si>
  <si>
    <t>MATERIJALNI RASHODI I USLUGE</t>
  </si>
  <si>
    <t>Vrsta troška</t>
  </si>
  <si>
    <t>Mjesečni iznos</t>
  </si>
  <si>
    <t>VIII.1 TROŠKOVI ODRŽAVANJA VANJSKIH SPORTSKIH TERENA I POPRATNIH OBJEKATA</t>
  </si>
  <si>
    <t>VIII   TROŠKOVI ODRŽAVANJA SPORTSKIH OBJEKATA</t>
  </si>
  <si>
    <t>VIII.2 TROŠKOVI ODRŽAVANJA DVORANSKIH OBJEKATA KOJIMA NE UPRAVLJA USTANOVA SOS</t>
  </si>
  <si>
    <t>VIII.3 TROŠKOVI DVORANSKIH OBJEKATA KOJIMA UPRAVLJA USTANOVA SOS</t>
  </si>
  <si>
    <t>od Zajednice športskih udruga i saveza ZŽ</t>
  </si>
  <si>
    <t>od proračuna Grada Samobora</t>
  </si>
  <si>
    <t>od proračuna Zagrebačke županije</t>
  </si>
  <si>
    <t>Račun</t>
  </si>
  <si>
    <t>3. VLASTITI PRIHODI</t>
  </si>
  <si>
    <t>2. PRIHODI IZ OSTALIH PRORAČUNA</t>
  </si>
  <si>
    <t>Opis rashoda</t>
  </si>
  <si>
    <t>Izvor</t>
  </si>
  <si>
    <t>Ostali proračun</t>
  </si>
  <si>
    <t>Plaće trenera</t>
  </si>
  <si>
    <t>Plaće ostalih kadrova kluba</t>
  </si>
  <si>
    <t>Naknade trenerima</t>
  </si>
  <si>
    <t>Naknade ostalim kadrovima kluba</t>
  </si>
  <si>
    <t>1. TRENINZI I STRUČNI RAD</t>
  </si>
  <si>
    <t>2. TROŠKOVI NATJECANJA</t>
  </si>
  <si>
    <t>3. TROŠKOVI ODRŽAVANJA SPORTSKIH OBJEKATA</t>
  </si>
  <si>
    <t>Plaće osoblja</t>
  </si>
  <si>
    <t xml:space="preserve">Materijalni rashodi i rashodi za usluge održavanja </t>
  </si>
  <si>
    <t>Naknade osoblju izvan radnog odnosa</t>
  </si>
  <si>
    <t>Troškovi knjigovodstva</t>
  </si>
  <si>
    <t>Bankarske usluga</t>
  </si>
  <si>
    <t>KORIŠTENI PRENESENI VIŠAK PRIHODA</t>
  </si>
  <si>
    <t>PRENESENI MANJAK PRIHODA ZA POKRIĆE</t>
  </si>
  <si>
    <t>Datum primitka programa:</t>
  </si>
  <si>
    <t>Primio:</t>
  </si>
  <si>
    <t>NAPOMENA:</t>
  </si>
  <si>
    <t>Neto naknada ili naknada troškova volonterima</t>
  </si>
  <si>
    <t>4. TROŠKOVI ORGANIZACIJE SPORTSKIH PRIREDBI</t>
  </si>
  <si>
    <t>Troškovi opreme</t>
  </si>
  <si>
    <t xml:space="preserve">Premije osiguranja imovine                                              </t>
  </si>
  <si>
    <t xml:space="preserve">                         </t>
  </si>
  <si>
    <t xml:space="preserve">SPORT DJECE I UČENIKA </t>
  </si>
  <si>
    <t>PREDLAGAČ PROGRAMA</t>
  </si>
  <si>
    <t>NAZIV PROGRAMA</t>
  </si>
  <si>
    <r>
      <t xml:space="preserve">* uz obrazac potrebno je dostaviti detaljni </t>
    </r>
    <r>
      <rPr>
        <b/>
        <sz val="12"/>
        <color rgb="FF000000"/>
        <rFont val="Calibri"/>
        <family val="2"/>
        <charset val="238"/>
      </rPr>
      <t xml:space="preserve">elaborat </t>
    </r>
    <r>
      <rPr>
        <sz val="12"/>
        <color rgb="FF000000"/>
        <rFont val="Calibri"/>
        <family val="2"/>
        <charset val="238"/>
      </rPr>
      <t xml:space="preserve">koji će sadržavati: </t>
    </r>
  </si>
  <si>
    <t>1. detaljan opis programa sa procjenom broja osoba uključenih u program</t>
  </si>
  <si>
    <t>2. opis važnosti provedbe programa sudionike i za sport grada Samobora</t>
  </si>
  <si>
    <t xml:space="preserve">3. detaljan financijski plan sa istaknutim troškovima za pojedine sportove  </t>
  </si>
  <si>
    <t>4. organizacijsku strukturu (kadrovi) koji će provesti program</t>
  </si>
  <si>
    <t>Potpisom ovog dokumenta, kao ovlaštena osoba udruge u skladu s Statutom udruge i svim zakonskim odredbama Republike Hrvatske, pod punom odgovornošću potvrđujem da su svi podaci navedeni u obrascima točni, a priložena dokumentacija vjerodostojna.</t>
  </si>
  <si>
    <t>OPIS PROGRAMA</t>
  </si>
  <si>
    <t>Škola</t>
  </si>
  <si>
    <t>Selekcije</t>
  </si>
  <si>
    <t>Sati tjedno</t>
  </si>
  <si>
    <t>Stručni rad kn</t>
  </si>
  <si>
    <t>Broj učenika</t>
  </si>
  <si>
    <t>OSNOVNE ŠKOLE</t>
  </si>
  <si>
    <t>SREDNJE ŠKOLE</t>
  </si>
  <si>
    <t>Sport:</t>
  </si>
  <si>
    <t>GRADSKA NATJECANJA ZA OSNOVNE ŠKOLE: u troškove uključeni stručni rad, suci, prehrana, prijevoz, troškovi dvorane, rekviziti i sl.</t>
  </si>
  <si>
    <t>GRADSKA NATJECANJA OSNOVNE ŠKOLE</t>
  </si>
  <si>
    <t>GRADSKA NATJECANJA  SREDNJE ŠKOLE</t>
  </si>
  <si>
    <t>Iznos troška</t>
  </si>
  <si>
    <t>Ostali troškovi</t>
  </si>
  <si>
    <t xml:space="preserve">SKRAĆENI FINANCIJSKI PLAN </t>
  </si>
  <si>
    <t>Prihodi iz proračuna SŠS</t>
  </si>
  <si>
    <t>Prihodi iz proračuna Županije</t>
  </si>
  <si>
    <t>Vlastiti prihodi</t>
  </si>
  <si>
    <t>Ostali prihodi</t>
  </si>
  <si>
    <t>UKUPNI TROŠKOVI PROGRAMA</t>
  </si>
  <si>
    <t>* po prijemu obrazaca radno povjerenstvo i tajnica Samoborskog športskog saveza uputit će korisnike o eventualnim nedostacima podnijete prijave</t>
  </si>
  <si>
    <t>Prihodi iz proračuna Grada Samobora</t>
  </si>
  <si>
    <t>UKUPNO RASHODI</t>
  </si>
  <si>
    <t>PRENESENI VIŠAK PRIHODA</t>
  </si>
  <si>
    <t xml:space="preserve">SPORTSKO-REKREACIJSKE AKTIVNOSTI GRAĐANA </t>
  </si>
  <si>
    <t>NOSITELJ PROGRAMA</t>
  </si>
  <si>
    <t>VRIJEME ODRŽAVANJA / PERIOD</t>
  </si>
  <si>
    <t>1. opće i specifične ciljeve</t>
  </si>
  <si>
    <t>2. sustave rekreacijskih aktivnosti u koje su uključeni građani, ciljane skupine</t>
  </si>
  <si>
    <t xml:space="preserve">3. detaljan financijski plan za pojedine aktivnosti – specifikacija po sportovima ako ih je više </t>
  </si>
  <si>
    <t>4. organizacijsku strukturu (kadrovi)</t>
  </si>
  <si>
    <t>5. dosadašnja iskustva u provođenju istih ili sličnih programa</t>
  </si>
  <si>
    <t xml:space="preserve">PREDLAGAČ </t>
  </si>
  <si>
    <t xml:space="preserve">NAZIV PRIREDBE </t>
  </si>
  <si>
    <t xml:space="preserve">DATUM ODRŽAVANJA </t>
  </si>
  <si>
    <t>SUORGANIZATOR</t>
  </si>
  <si>
    <t xml:space="preserve">OPIS  PRIREDBE  </t>
  </si>
  <si>
    <t>1. važnost priredbe za promidžbu grada Samobora</t>
  </si>
  <si>
    <t>2. detaljan financijski plan priredbe</t>
  </si>
  <si>
    <t>3. organizacijsku strukturu (kadrovi)</t>
  </si>
  <si>
    <t>4. ciljevi i efekti koji se postižu organizacijom priredbe</t>
  </si>
  <si>
    <t>5. broj sudionika i gledatelja na priredbi</t>
  </si>
  <si>
    <t>6. iskustvo u dosadašnjoj organizaciji istih ili sličnih priredbi</t>
  </si>
  <si>
    <t>Potpisom ovog dokumenta, kao ovlaštena osoba udruge u skladu s Statutom udruge i svim zakonskim odredbama Republike Hrvatske, pod punom odgovornošću potvrđujem da su svi podaci navedeni u obrascima točni a priložena dokumentacija vjerodostojna.</t>
  </si>
  <si>
    <t>TIP PRIREDBE</t>
  </si>
  <si>
    <t>MEĐUNARODNA SPORTSKA PRIREDBA</t>
  </si>
  <si>
    <t>TRADICIONALNA SPORTSKA PRIREDBA</t>
  </si>
  <si>
    <t>PRIGODNA PRIREDBA</t>
  </si>
  <si>
    <t>III.2  MEĐUNARODNA NATJECANJA (upisuju se samo rezultati kojima se ostvaruje kategorizacija pri HOO)</t>
  </si>
  <si>
    <t>II.2.REZULTATI OSTVARENI NA MEĐUNARODNIM SLUŽBENIM LIGAMA I KUP NATJECANJIMA
        (upisuju se samo rezultati kojima se ostvaruje kategorizacija pri HOO)</t>
  </si>
  <si>
    <t>Treninzi</t>
  </si>
  <si>
    <t>UKUPNO SATI TRENINGA</t>
  </si>
  <si>
    <t>UKUPNO SATI NATJECANJA</t>
  </si>
  <si>
    <t>Sati mjesečno (sati tjedno *4 tjedna)</t>
  </si>
  <si>
    <t>Trošak smještaja</t>
  </si>
  <si>
    <t>Opis troška</t>
  </si>
  <si>
    <t>Broj utakmica</t>
  </si>
  <si>
    <t>Davanja</t>
  </si>
  <si>
    <t>Ukupno trošak po utakmici</t>
  </si>
  <si>
    <t>Ukupno godišnji trošak</t>
  </si>
  <si>
    <t>Kategorija</t>
  </si>
  <si>
    <t>Broj osoba</t>
  </si>
  <si>
    <t>najam po ugovoru SOS</t>
  </si>
  <si>
    <t>Napomena</t>
  </si>
  <si>
    <t>RASHODI UDRUGE</t>
  </si>
  <si>
    <t>Popunjavaju se bijelo označena polja u koja je dozvoljen upis</t>
  </si>
  <si>
    <t>Crveno polje označava pogrešku u upisu</t>
  </si>
  <si>
    <t>IV .   PODACI O TERMINIMA TRENINGA  U SPORTSKIM OBJEKTIMA</t>
  </si>
  <si>
    <t>Rashodi udruge uključeni su u finacijski plan udruge</t>
  </si>
  <si>
    <r>
      <t xml:space="preserve">* uz obrazac potrebno je dostaviti detaljni </t>
    </r>
    <r>
      <rPr>
        <b/>
        <sz val="12"/>
        <color rgb="FF000000"/>
        <rFont val="Calibri"/>
        <family val="2"/>
        <charset val="238"/>
        <scheme val="minor"/>
      </rPr>
      <t xml:space="preserve">elaborat </t>
    </r>
    <r>
      <rPr>
        <sz val="12"/>
        <color rgb="FF000000"/>
        <rFont val="Calibri"/>
        <family val="2"/>
        <charset val="238"/>
        <scheme val="minor"/>
      </rPr>
      <t>koji će sadržavati:</t>
    </r>
  </si>
  <si>
    <t>SPORTSKE AKTIVNOSTI DJECE PREDŠKOLSKE DOBI</t>
  </si>
  <si>
    <t>ORGANIZACIJA I PROVEDBA ŠKOLSKIH SPORTSKIH  AKTIVNOSTI</t>
  </si>
  <si>
    <t>AKTIVNOST</t>
  </si>
  <si>
    <r>
      <t xml:space="preserve">* uz obrazac potrebno je dostaviti detaljni </t>
    </r>
    <r>
      <rPr>
        <b/>
        <sz val="11"/>
        <color theme="1"/>
        <rFont val="Calibri"/>
        <family val="2"/>
        <charset val="238"/>
        <scheme val="minor"/>
      </rPr>
      <t xml:space="preserve">elaborat </t>
    </r>
    <r>
      <rPr>
        <sz val="11"/>
        <color theme="1"/>
        <rFont val="Calibri"/>
        <family val="2"/>
        <charset val="238"/>
        <scheme val="minor"/>
      </rPr>
      <t xml:space="preserve">koji će sadržavati: </t>
    </r>
  </si>
  <si>
    <t>IZVOR</t>
  </si>
  <si>
    <t>VLASTITI</t>
  </si>
  <si>
    <t>OSTALI PRORAČUN</t>
  </si>
  <si>
    <t>OPIS RASHODA</t>
  </si>
  <si>
    <t>OPIS PRIHODA</t>
  </si>
  <si>
    <t>PODACI ZA FINACIJSKI PLAN</t>
  </si>
  <si>
    <t>IZNOS RASHODA</t>
  </si>
  <si>
    <t>Vrsta prihoda</t>
  </si>
  <si>
    <t>Vrsta rashoda</t>
  </si>
  <si>
    <t>Iznos troška NETO po utakmici</t>
  </si>
  <si>
    <t>Troškovi natjecanja kao gostujuća ekipa</t>
  </si>
  <si>
    <t>Ukupno godišnji troškovi natjecanja GOSTI</t>
  </si>
  <si>
    <t>Ukupno godišnji troškovi natjecanja DOMAĆI</t>
  </si>
  <si>
    <t>Ostali nespomenuti troškovi</t>
  </si>
  <si>
    <t>SVEUKUPNO troškovi natjecanja</t>
  </si>
  <si>
    <t>Troškovi organizacije natjecanja GODIŠNJE</t>
  </si>
  <si>
    <t>TROŠKOVI SLUŽBENIH NATJECANJA -EKIPNI SPORTOVI</t>
  </si>
  <si>
    <t>TROŠKOVI SLUŽBENIH NATJECANJA -POJEDINAČNI SPORTOVI</t>
  </si>
  <si>
    <t>Iznos po osobi</t>
  </si>
  <si>
    <t>Trošak puta</t>
  </si>
  <si>
    <t>Broj noćenja</t>
  </si>
  <si>
    <t xml:space="preserve">Troškovi pošte telefona </t>
  </si>
  <si>
    <t>Usluge promidžbe</t>
  </si>
  <si>
    <t>Grafičke usluge</t>
  </si>
  <si>
    <t>Intelektualne usluge</t>
  </si>
  <si>
    <t>Uredski materijal</t>
  </si>
  <si>
    <t>UKUPNO ZA POKRIĆE (PRIHODI + PRENESENI VIŠAK)</t>
  </si>
  <si>
    <t>UKUPNO ZA POKRIĆE (UKUPNO RASHODI + PRENESENI MANJAK)</t>
  </si>
  <si>
    <t xml:space="preserve">Premije osiguranja osoba             </t>
  </si>
  <si>
    <t>Žuta polja su napomene</t>
  </si>
  <si>
    <t>Datum se upisuje bez točke iza godine</t>
  </si>
  <si>
    <t>Sati se upisuju s dvotočkom npr. 11:00</t>
  </si>
  <si>
    <t>UPUTE</t>
  </si>
  <si>
    <t>5. TROŠKOVI PROGRAMA REKREACIJE</t>
  </si>
  <si>
    <t>Vlastiti prihodi (kotizacije, startnine i sl.)</t>
  </si>
  <si>
    <t>Prihodi iz ostalih proračuna</t>
  </si>
  <si>
    <t>PROVEDBA SPORTSKO-REKREACIJSKIH AKTIVNOSTI GRAĐANA</t>
  </si>
  <si>
    <t>KRATKI OPIS  PROGRAMA</t>
  </si>
  <si>
    <t>Vlastiti prihodi (osim članrine)</t>
  </si>
  <si>
    <t>Djelovanje udruge</t>
  </si>
  <si>
    <t>Sportske priredbe</t>
  </si>
  <si>
    <t>Rekrecija</t>
  </si>
  <si>
    <t>za trening i stručni rad</t>
  </si>
  <si>
    <t>za natjecanja</t>
  </si>
  <si>
    <t xml:space="preserve">za organizaciju sportskih priredbi                   </t>
  </si>
  <si>
    <t>za poticanje sportske rekrecije</t>
  </si>
  <si>
    <t>5. OSTALI RASHODI</t>
  </si>
  <si>
    <t>od ostalih proračuna</t>
  </si>
  <si>
    <t>od kamata</t>
  </si>
  <si>
    <t>od članarine</t>
  </si>
  <si>
    <t>od pružanja ostalih usluga</t>
  </si>
  <si>
    <t>od ulaznica</t>
  </si>
  <si>
    <t>od sponzorstva</t>
  </si>
  <si>
    <t>od zakupa i iznajmljivanja imovine</t>
  </si>
  <si>
    <t>od donacija trgovačkih društava i drugih pravnih osoba</t>
  </si>
  <si>
    <t>od donacije roditelja i drugih građana</t>
  </si>
  <si>
    <t>od ostalih donatora</t>
  </si>
  <si>
    <t>ostali nespomenuti prihodi prihodi</t>
  </si>
  <si>
    <t>za pokriće ostalih prihvatljivih rashoda</t>
  </si>
  <si>
    <t>Troškovi odlaska na pripreme i turnire</t>
  </si>
  <si>
    <t>Trošak licenciranja trenera</t>
  </si>
  <si>
    <t>ORGANIZACIJA MEĐUNARODNIH, TRADICIONALNIH I PRIGODNIH PRIREDBI</t>
  </si>
  <si>
    <t>Godina</t>
  </si>
  <si>
    <t>Trošak objekta</t>
  </si>
  <si>
    <t>Trošak pehara i medalja</t>
  </si>
  <si>
    <t>Trošak marketinga i promidžbe</t>
  </si>
  <si>
    <t>Trošak organizacije i provedbe natjecanja</t>
  </si>
  <si>
    <t>Odbor regije središta</t>
  </si>
  <si>
    <t xml:space="preserve">Ostali mat. troškovi </t>
  </si>
  <si>
    <t>Prezime i ime</t>
  </si>
  <si>
    <t>Najam  prostora</t>
  </si>
  <si>
    <t xml:space="preserve">Naknada trenerima </t>
  </si>
  <si>
    <t>Ostali materijalni troškovi (održavanje čistoće prostora)</t>
  </si>
  <si>
    <t>Amortizacija</t>
  </si>
  <si>
    <t>Sportske nagrade i članarine</t>
  </si>
  <si>
    <t>EUR</t>
  </si>
  <si>
    <t>U _____________,______________.g</t>
  </si>
  <si>
    <t>1. PRIHODI IZ PRORAČUNA SSS</t>
  </si>
  <si>
    <t>SSS</t>
  </si>
  <si>
    <t>od SSS održavanje objekta</t>
  </si>
  <si>
    <t>Financijski  plan za 2025. god. donesen je na ________________________________ dana _____________.g</t>
  </si>
  <si>
    <t>Prihodi iz proračuna SSS</t>
  </si>
  <si>
    <t xml:space="preserve">ISPUNJAVA SSS: </t>
  </si>
  <si>
    <t>* po prijemu obrazaca radno povjerenstvo Samoborskog sportskog saveza uputit će korisnike o eventualnim nedostacima podnijete prijave</t>
  </si>
  <si>
    <t>* po prijemu obrazaca radno povjerenstvo i tajnica Samoborskog sportskog saveza uputit će korisnike o eventualnim nedostacima podnijete prijave</t>
  </si>
  <si>
    <t>Potpisom ovog dokumenta, kao ovlaštena osoba udruge u skladu sa Statutom udruge i svim zakonskim odredbama Republike Hrvatske, pod punom odgovornošću potvrđujem da su svi podaci navedeni u obrascima točni, a priložena dokumentacija vjerodostojna.</t>
  </si>
  <si>
    <t>Upisuje SSS po ugovoru s Ustanovom SOS</t>
  </si>
  <si>
    <t>RASHODI SSS</t>
  </si>
  <si>
    <t>za održavanje sportskih objekata</t>
  </si>
  <si>
    <t>Prihodi od članarina i članskih doprinosa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</si>
</sst>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_-* #,##0\ _k_n_-;\-* #,##0\ _k_n_-;_-* &quot;-&quot;\ _k_n_-;_-@_-"/>
    <numFmt numFmtId="165" formatCode="_-* #,##0.00\ _k_n_-;\-* #,##0.00\ _k_n_-;_-* &quot;-&quot;??\ _k_n_-;_-@_-"/>
    <numFmt numFmtId="166" formatCode="dd/mm/yy"/>
    <numFmt numFmtId="167" formatCode="#,##0.00_ ;[Red]\-#,##0.00\ "/>
    <numFmt numFmtId="168" formatCode="_-* #,##0.00\ [$EUR]_-;\-* #,##0.00\ [$EUR]_-;_-* &quot;-&quot;??\ [$EUR]_-;_-@_-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theme="3"/>
      <name val="Verdana"/>
      <family val="2"/>
      <charset val="238"/>
    </font>
    <font>
      <b/>
      <sz val="8"/>
      <color indexed="81"/>
      <name val="Tahoma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10"/>
      <color theme="3"/>
      <name val="Calibri"/>
      <family val="2"/>
      <charset val="238"/>
    </font>
    <font>
      <b/>
      <sz val="10"/>
      <color theme="3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i/>
      <sz val="11"/>
      <color theme="3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134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/>
      <right style="medium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/>
      <right/>
      <top style="double">
        <color theme="3"/>
      </top>
      <bottom style="thin">
        <color theme="3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double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double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double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double">
        <color theme="3"/>
      </right>
      <top style="thin">
        <color theme="3"/>
      </top>
      <bottom style="double">
        <color theme="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thin">
        <color theme="3"/>
      </right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thin">
        <color theme="3"/>
      </bottom>
      <diagonal/>
    </border>
    <border>
      <left style="double">
        <color theme="3"/>
      </left>
      <right style="thin">
        <color theme="3"/>
      </right>
      <top style="thin">
        <color theme="3"/>
      </top>
      <bottom/>
      <diagonal/>
    </border>
    <border>
      <left style="double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indexed="64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double">
        <color theme="3"/>
      </right>
      <top/>
      <bottom style="thin">
        <color theme="3"/>
      </bottom>
      <diagonal/>
    </border>
    <border>
      <left style="double">
        <color theme="3"/>
      </left>
      <right/>
      <top style="double">
        <color theme="3"/>
      </top>
      <bottom/>
      <diagonal/>
    </border>
    <border>
      <left/>
      <right/>
      <top style="double">
        <color theme="3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 style="thin">
        <color theme="3"/>
      </right>
      <top/>
      <bottom style="thin">
        <color theme="3"/>
      </bottom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/>
      <diagonal/>
    </border>
    <border>
      <left style="thin">
        <color theme="3"/>
      </left>
      <right style="thin">
        <color theme="3"/>
      </right>
      <top/>
      <bottom style="double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 style="double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theme="3"/>
      </bottom>
      <diagonal/>
    </border>
    <border>
      <left/>
      <right/>
      <top style="thin">
        <color indexed="64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4"/>
      </left>
      <right/>
      <top style="thin">
        <color theme="4"/>
      </top>
      <bottom style="thin">
        <color theme="3"/>
      </bottom>
      <diagonal/>
    </border>
    <border>
      <left/>
      <right/>
      <top style="thin">
        <color theme="4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/>
      <right style="double">
        <color theme="3"/>
      </right>
      <top style="thin">
        <color theme="3"/>
      </top>
      <bottom/>
      <diagonal/>
    </border>
    <border>
      <left/>
      <right style="double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double">
        <color theme="3"/>
      </top>
      <bottom style="thin">
        <color theme="3"/>
      </bottom>
      <diagonal/>
    </border>
    <border>
      <left style="double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double">
        <color theme="3"/>
      </left>
      <right style="medium">
        <color theme="3"/>
      </right>
      <top style="double">
        <color theme="3"/>
      </top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3"/>
      </left>
      <right/>
      <top/>
      <bottom style="double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</borders>
  <cellStyleXfs count="7">
    <xf numFmtId="0" fontId="0" fillId="0" borderId="0"/>
    <xf numFmtId="0" fontId="25" fillId="0" borderId="5" applyNumberFormat="0" applyProtection="0">
      <alignment horizontal="left" vertical="center" indent="1" shrinkToFit="1"/>
    </xf>
    <xf numFmtId="0" fontId="4" fillId="2" borderId="0" applyNumberFormat="0" applyBorder="0" applyAlignment="0" applyProtection="0"/>
    <xf numFmtId="0" fontId="1" fillId="3" borderId="0" applyNumberFormat="0" applyBorder="0" applyAlignment="0"/>
    <xf numFmtId="0" fontId="27" fillId="9" borderId="0" applyNumberFormat="0" applyBorder="0" applyAlignment="0" applyProtection="0"/>
    <xf numFmtId="0" fontId="20" fillId="0" borderId="5" applyProtection="0">
      <alignment horizontal="left" vertical="center" indent="1" shrinkToFit="1"/>
    </xf>
    <xf numFmtId="44" fontId="20" fillId="0" borderId="5" applyProtection="0">
      <alignment horizontal="left" vertical="center" indent="1" shrinkToFit="1"/>
    </xf>
  </cellStyleXfs>
  <cellXfs count="81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15" fillId="0" borderId="0" xfId="0" applyFont="1" applyAlignment="1">
      <alignment horizontal="center"/>
    </xf>
    <xf numFmtId="0" fontId="5" fillId="6" borderId="5" xfId="0" applyFont="1" applyFill="1" applyBorder="1" applyAlignment="1">
      <alignment horizontal="right" vertical="center" wrapText="1"/>
    </xf>
    <xf numFmtId="0" fontId="5" fillId="6" borderId="5" xfId="0" applyFont="1" applyFill="1" applyBorder="1" applyAlignment="1">
      <alignment horizontal="left" vertical="center" wrapText="1" indent="3"/>
    </xf>
    <xf numFmtId="0" fontId="5" fillId="6" borderId="8" xfId="0" applyFont="1" applyFill="1" applyBorder="1" applyAlignment="1">
      <alignment horizontal="right" vertical="center" wrapText="1"/>
    </xf>
    <xf numFmtId="0" fontId="0" fillId="7" borderId="0" xfId="0" applyFill="1" applyAlignment="1">
      <alignment horizontal="left" vertical="center" indent="1"/>
    </xf>
    <xf numFmtId="0" fontId="18" fillId="6" borderId="5" xfId="0" applyFont="1" applyFill="1" applyBorder="1" applyAlignment="1">
      <alignment horizontal="center" wrapText="1"/>
    </xf>
    <xf numFmtId="0" fontId="18" fillId="6" borderId="5" xfId="0" applyFont="1" applyFill="1" applyBorder="1" applyAlignment="1">
      <alignment horizontal="center" vertical="center" wrapText="1"/>
    </xf>
    <xf numFmtId="0" fontId="0" fillId="3" borderId="39" xfId="3" applyFont="1" applyBorder="1" applyAlignment="1">
      <alignment horizontal="center" wrapText="1"/>
    </xf>
    <xf numFmtId="0" fontId="0" fillId="3" borderId="42" xfId="3" applyFont="1" applyBorder="1" applyAlignment="1">
      <alignment horizontal="center" wrapText="1"/>
    </xf>
    <xf numFmtId="0" fontId="0" fillId="3" borderId="5" xfId="3" applyFont="1" applyBorder="1" applyAlignment="1">
      <alignment horizontal="center" vertical="center" wrapText="1"/>
    </xf>
    <xf numFmtId="164" fontId="25" fillId="0" borderId="5" xfId="1" applyNumberFormat="1" applyProtection="1">
      <alignment horizontal="left" vertical="center" indent="1" shrinkToFit="1"/>
      <protection locked="0"/>
    </xf>
    <xf numFmtId="0" fontId="1" fillId="3" borderId="36" xfId="3" applyBorder="1" applyAlignment="1">
      <alignment horizontal="left" vertical="center" wrapText="1" indent="1"/>
    </xf>
    <xf numFmtId="0" fontId="1" fillId="3" borderId="5" xfId="3" applyBorder="1" applyAlignment="1">
      <alignment horizontal="left" vertical="center" wrapText="1" indent="1"/>
    </xf>
    <xf numFmtId="0" fontId="0" fillId="6" borderId="5" xfId="0" applyFill="1" applyBorder="1" applyAlignment="1">
      <alignment horizontal="left" vertical="center" indent="1"/>
    </xf>
    <xf numFmtId="0" fontId="0" fillId="3" borderId="5" xfId="3" applyFont="1" applyBorder="1" applyAlignment="1">
      <alignment horizontal="left" vertical="center" wrapText="1" indent="1"/>
    </xf>
    <xf numFmtId="0" fontId="25" fillId="0" borderId="5" xfId="1" applyAlignment="1" applyProtection="1">
      <alignment horizontal="center" vertical="center" shrinkToFit="1"/>
      <protection locked="0"/>
    </xf>
    <xf numFmtId="0" fontId="25" fillId="0" borderId="14" xfId="1" applyBorder="1" applyAlignment="1">
      <alignment vertical="center" shrinkToFit="1"/>
    </xf>
    <xf numFmtId="0" fontId="25" fillId="0" borderId="45" xfId="1" applyBorder="1" applyAlignment="1">
      <alignment vertical="center" shrinkToFit="1"/>
    </xf>
    <xf numFmtId="0" fontId="25" fillId="0" borderId="35" xfId="1" applyBorder="1" applyAlignment="1">
      <alignment vertical="center" shrinkToFit="1"/>
    </xf>
    <xf numFmtId="164" fontId="25" fillId="0" borderId="36" xfId="1" applyNumberFormat="1" applyBorder="1" applyProtection="1">
      <alignment horizontal="left" vertical="center" indent="1" shrinkToFit="1"/>
      <protection locked="0"/>
    </xf>
    <xf numFmtId="0" fontId="1" fillId="3" borderId="5" xfId="3" applyBorder="1" applyAlignment="1">
      <alignment horizontal="left" vertical="center" indent="1"/>
    </xf>
    <xf numFmtId="0" fontId="1" fillId="3" borderId="5" xfId="3" applyBorder="1" applyAlignment="1">
      <alignment horizontal="center" vertical="center" wrapText="1"/>
    </xf>
    <xf numFmtId="0" fontId="0" fillId="3" borderId="5" xfId="3" applyFont="1" applyBorder="1" applyAlignment="1">
      <alignment horizontal="left" vertical="center" indent="1"/>
    </xf>
    <xf numFmtId="0" fontId="0" fillId="3" borderId="54" xfId="3" applyFont="1" applyBorder="1" applyAlignment="1">
      <alignment horizontal="left" vertical="center" indent="1"/>
    </xf>
    <xf numFmtId="0" fontId="1" fillId="3" borderId="8" xfId="3" applyBorder="1" applyAlignment="1">
      <alignment horizontal="left" vertical="center" wrapText="1" indent="1"/>
    </xf>
    <xf numFmtId="0" fontId="0" fillId="3" borderId="36" xfId="3" applyFont="1" applyBorder="1" applyAlignment="1">
      <alignment horizontal="left" vertical="center" wrapText="1" indent="1"/>
    </xf>
    <xf numFmtId="0" fontId="0" fillId="3" borderId="5" xfId="3" applyFont="1" applyBorder="1" applyAlignment="1">
      <alignment wrapText="1"/>
    </xf>
    <xf numFmtId="49" fontId="25" fillId="0" borderId="5" xfId="1" applyNumberFormat="1" applyProtection="1">
      <alignment horizontal="left" vertical="center" indent="1" shrinkToFit="1"/>
      <protection locked="0"/>
    </xf>
    <xf numFmtId="0" fontId="0" fillId="3" borderId="5" xfId="3" applyFont="1" applyBorder="1" applyAlignment="1">
      <alignment horizontal="center" wrapText="1"/>
    </xf>
    <xf numFmtId="0" fontId="20" fillId="6" borderId="13" xfId="0" applyFont="1" applyFill="1" applyBorder="1"/>
    <xf numFmtId="0" fontId="20" fillId="6" borderId="13" xfId="0" applyFont="1" applyFill="1" applyBorder="1" applyAlignment="1">
      <alignment horizontal="center"/>
    </xf>
    <xf numFmtId="0" fontId="20" fillId="0" borderId="5" xfId="0" applyFont="1" applyBorder="1" applyProtection="1">
      <protection locked="0"/>
    </xf>
    <xf numFmtId="0" fontId="8" fillId="3" borderId="5" xfId="3" applyFont="1" applyBorder="1" applyAlignment="1">
      <alignment horizontal="center" vertical="center" wrapText="1"/>
    </xf>
    <xf numFmtId="0" fontId="20" fillId="0" borderId="5" xfId="1" applyFont="1" applyProtection="1">
      <alignment horizontal="left" vertical="center" indent="1" shrinkToFit="1"/>
      <protection locked="0"/>
    </xf>
    <xf numFmtId="0" fontId="0" fillId="6" borderId="5" xfId="0" applyFill="1" applyBorder="1" applyAlignment="1">
      <alignment horizontal="center" vertical="center" wrapText="1"/>
    </xf>
    <xf numFmtId="0" fontId="1" fillId="0" borderId="0" xfId="3" applyFill="1" applyBorder="1" applyAlignment="1">
      <alignment vertical="center" wrapText="1"/>
    </xf>
    <xf numFmtId="0" fontId="1" fillId="0" borderId="0" xfId="3" applyFill="1" applyBorder="1" applyAlignment="1">
      <alignment vertical="center"/>
    </xf>
    <xf numFmtId="0" fontId="0" fillId="0" borderId="0" xfId="3" applyFont="1" applyFill="1" applyBorder="1" applyAlignment="1">
      <alignment vertical="center"/>
    </xf>
    <xf numFmtId="0" fontId="0" fillId="6" borderId="5" xfId="0" applyFill="1" applyBorder="1" applyAlignment="1">
      <alignment horizontal="center"/>
    </xf>
    <xf numFmtId="0" fontId="23" fillId="0" borderId="0" xfId="0" applyFont="1" applyAlignment="1">
      <alignment horizontal="justify"/>
    </xf>
    <xf numFmtId="0" fontId="18" fillId="6" borderId="2" xfId="0" applyFont="1" applyFill="1" applyBorder="1" applyAlignment="1">
      <alignment wrapText="1"/>
    </xf>
    <xf numFmtId="0" fontId="18" fillId="6" borderId="39" xfId="0" applyFont="1" applyFill="1" applyBorder="1" applyAlignment="1">
      <alignment wrapText="1"/>
    </xf>
    <xf numFmtId="0" fontId="18" fillId="6" borderId="36" xfId="0" applyFont="1" applyFill="1" applyBorder="1" applyAlignment="1">
      <alignment wrapText="1"/>
    </xf>
    <xf numFmtId="0" fontId="18" fillId="6" borderId="8" xfId="0" applyFont="1" applyFill="1" applyBorder="1" applyAlignment="1">
      <alignment wrapText="1"/>
    </xf>
    <xf numFmtId="0" fontId="8" fillId="6" borderId="5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left" vertical="center" indent="1"/>
    </xf>
    <xf numFmtId="0" fontId="0" fillId="8" borderId="0" xfId="0" applyFill="1"/>
    <xf numFmtId="0" fontId="0" fillId="8" borderId="0" xfId="0" applyFill="1" applyAlignment="1">
      <alignment horizontal="left" indent="1"/>
    </xf>
    <xf numFmtId="0" fontId="28" fillId="6" borderId="5" xfId="0" applyFont="1" applyFill="1" applyBorder="1" applyAlignment="1">
      <alignment horizontal="center" vertical="center" wrapText="1"/>
    </xf>
    <xf numFmtId="0" fontId="28" fillId="0" borderId="5" xfId="0" applyFont="1" applyBorder="1" applyAlignment="1" applyProtection="1">
      <alignment vertical="center" wrapText="1"/>
      <protection locked="0"/>
    </xf>
    <xf numFmtId="0" fontId="29" fillId="6" borderId="13" xfId="0" applyFont="1" applyFill="1" applyBorder="1"/>
    <xf numFmtId="0" fontId="28" fillId="6" borderId="13" xfId="0" applyFont="1" applyFill="1" applyBorder="1" applyAlignment="1">
      <alignment horizontal="center" vertical="center" wrapText="1"/>
    </xf>
    <xf numFmtId="165" fontId="29" fillId="0" borderId="5" xfId="0" applyNumberFormat="1" applyFont="1" applyBorder="1" applyAlignment="1" applyProtection="1">
      <alignment vertical="center"/>
      <protection locked="0"/>
    </xf>
    <xf numFmtId="165" fontId="29" fillId="6" borderId="5" xfId="0" applyNumberFormat="1" applyFont="1" applyFill="1" applyBorder="1" applyAlignment="1">
      <alignment vertical="center"/>
    </xf>
    <xf numFmtId="0" fontId="29" fillId="0" borderId="5" xfId="0" applyFont="1" applyBorder="1" applyAlignment="1" applyProtection="1">
      <alignment horizontal="center" vertical="center"/>
      <protection locked="0"/>
    </xf>
    <xf numFmtId="165" fontId="29" fillId="0" borderId="8" xfId="0" applyNumberFormat="1" applyFont="1" applyBorder="1" applyAlignment="1" applyProtection="1">
      <alignment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15" fillId="6" borderId="13" xfId="0" applyFont="1" applyFill="1" applyBorder="1"/>
    <xf numFmtId="165" fontId="29" fillId="6" borderId="13" xfId="0" applyNumberFormat="1" applyFont="1" applyFill="1" applyBorder="1"/>
    <xf numFmtId="0" fontId="15" fillId="6" borderId="13" xfId="0" applyFont="1" applyFill="1" applyBorder="1" applyAlignment="1">
      <alignment vertical="center"/>
    </xf>
    <xf numFmtId="0" fontId="29" fillId="6" borderId="13" xfId="0" applyFont="1" applyFill="1" applyBorder="1" applyAlignment="1">
      <alignment vertical="center"/>
    </xf>
    <xf numFmtId="165" fontId="29" fillId="6" borderId="13" xfId="0" applyNumberFormat="1" applyFont="1" applyFill="1" applyBorder="1" applyAlignment="1">
      <alignment vertical="center"/>
    </xf>
    <xf numFmtId="0" fontId="29" fillId="0" borderId="5" xfId="0" applyFont="1" applyBorder="1" applyAlignment="1" applyProtection="1">
      <alignment horizontal="left" vertical="center" indent="1"/>
      <protection locked="0"/>
    </xf>
    <xf numFmtId="0" fontId="29" fillId="0" borderId="8" xfId="0" applyFont="1" applyBorder="1" applyAlignment="1" applyProtection="1">
      <alignment horizontal="left" vertical="center" indent="1"/>
      <protection locked="0"/>
    </xf>
    <xf numFmtId="0" fontId="0" fillId="6" borderId="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0" xfId="0" applyAlignment="1">
      <alignment vertical="top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8" borderId="90" xfId="0" applyFill="1" applyBorder="1"/>
    <xf numFmtId="0" fontId="0" fillId="8" borderId="16" xfId="0" applyFill="1" applyBorder="1"/>
    <xf numFmtId="0" fontId="30" fillId="0" borderId="0" xfId="0" applyFont="1" applyAlignment="1">
      <alignment horizontal="justify"/>
    </xf>
    <xf numFmtId="0" fontId="31" fillId="6" borderId="5" xfId="1" applyFont="1" applyFill="1">
      <alignment horizontal="left" vertical="center" indent="1" shrinkToFit="1"/>
    </xf>
    <xf numFmtId="0" fontId="0" fillId="8" borderId="0" xfId="0" applyFill="1" applyAlignment="1">
      <alignment vertical="top"/>
    </xf>
    <xf numFmtId="0" fontId="30" fillId="8" borderId="0" xfId="0" applyFont="1" applyFill="1"/>
    <xf numFmtId="0" fontId="30" fillId="8" borderId="0" xfId="0" applyFont="1" applyFill="1" applyAlignment="1">
      <alignment horizontal="justify"/>
    </xf>
    <xf numFmtId="0" fontId="30" fillId="8" borderId="89" xfId="0" applyFont="1" applyFill="1" applyBorder="1" applyAlignment="1">
      <alignment horizontal="justify"/>
    </xf>
    <xf numFmtId="0" fontId="0" fillId="8" borderId="89" xfId="0" applyFill="1" applyBorder="1"/>
    <xf numFmtId="0" fontId="0" fillId="8" borderId="95" xfId="0" applyFill="1" applyBorder="1"/>
    <xf numFmtId="0" fontId="0" fillId="8" borderId="96" xfId="0" applyFill="1" applyBorder="1"/>
    <xf numFmtId="0" fontId="0" fillId="8" borderId="97" xfId="0" applyFill="1" applyBorder="1"/>
    <xf numFmtId="0" fontId="0" fillId="8" borderId="98" xfId="0" applyFill="1" applyBorder="1"/>
    <xf numFmtId="0" fontId="0" fillId="8" borderId="99" xfId="0" applyFill="1" applyBorder="1"/>
    <xf numFmtId="0" fontId="0" fillId="8" borderId="100" xfId="0" applyFill="1" applyBorder="1"/>
    <xf numFmtId="0" fontId="0" fillId="3" borderId="36" xfId="3" applyFont="1" applyBorder="1" applyAlignment="1">
      <alignment horizontal="center" vertical="center" wrapText="1"/>
    </xf>
    <xf numFmtId="44" fontId="0" fillId="8" borderId="0" xfId="0" applyNumberFormat="1" applyFill="1" applyAlignment="1">
      <alignment horizontal="right"/>
    </xf>
    <xf numFmtId="0" fontId="0" fillId="0" borderId="57" xfId="0" applyBorder="1"/>
    <xf numFmtId="0" fontId="0" fillId="0" borderId="60" xfId="0" applyBorder="1"/>
    <xf numFmtId="0" fontId="0" fillId="0" borderId="78" xfId="0" applyBorder="1"/>
    <xf numFmtId="0" fontId="0" fillId="0" borderId="53" xfId="0" applyBorder="1"/>
    <xf numFmtId="0" fontId="0" fillId="0" borderId="79" xfId="0" applyBorder="1"/>
    <xf numFmtId="0" fontId="0" fillId="8" borderId="67" xfId="0" applyFill="1" applyBorder="1"/>
    <xf numFmtId="0" fontId="0" fillId="8" borderId="68" xfId="0" applyFill="1" applyBorder="1"/>
    <xf numFmtId="0" fontId="0" fillId="8" borderId="67" xfId="0" applyFill="1" applyBorder="1" applyAlignment="1">
      <alignment horizontal="left" indent="7"/>
    </xf>
    <xf numFmtId="0" fontId="0" fillId="8" borderId="72" xfId="0" applyFill="1" applyBorder="1"/>
    <xf numFmtId="0" fontId="0" fillId="8" borderId="66" xfId="0" applyFill="1" applyBorder="1"/>
    <xf numFmtId="0" fontId="0" fillId="8" borderId="73" xfId="0" applyFill="1" applyBorder="1"/>
    <xf numFmtId="0" fontId="18" fillId="8" borderId="0" xfId="0" applyFont="1" applyFill="1"/>
    <xf numFmtId="0" fontId="18" fillId="6" borderId="5" xfId="0" applyFont="1" applyFill="1" applyBorder="1" applyAlignment="1">
      <alignment vertical="center" wrapText="1"/>
    </xf>
    <xf numFmtId="0" fontId="18" fillId="8" borderId="0" xfId="0" applyFont="1" applyFill="1" applyAlignment="1">
      <alignment horizontal="justify"/>
    </xf>
    <xf numFmtId="0" fontId="18" fillId="6" borderId="5" xfId="0" applyFont="1" applyFill="1" applyBorder="1" applyAlignment="1">
      <alignment horizontal="right"/>
    </xf>
    <xf numFmtId="0" fontId="18" fillId="6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left" vertical="center" wrapText="1"/>
    </xf>
    <xf numFmtId="0" fontId="18" fillId="8" borderId="0" xfId="0" applyFont="1" applyFill="1" applyAlignment="1">
      <alignment horizontal="right"/>
    </xf>
    <xf numFmtId="0" fontId="18" fillId="0" borderId="77" xfId="0" applyFont="1" applyBorder="1" applyAlignment="1">
      <alignment horizontal="justify"/>
    </xf>
    <xf numFmtId="0" fontId="18" fillId="0" borderId="76" xfId="0" applyFont="1" applyBorder="1" applyAlignment="1">
      <alignment horizontal="justify" vertical="top" wrapText="1"/>
    </xf>
    <xf numFmtId="0" fontId="18" fillId="0" borderId="52" xfId="0" applyFont="1" applyBorder="1" applyAlignment="1">
      <alignment horizontal="justify" vertical="top" wrapText="1"/>
    </xf>
    <xf numFmtId="0" fontId="18" fillId="0" borderId="0" xfId="0" applyFont="1" applyAlignment="1">
      <alignment horizontal="justify"/>
    </xf>
    <xf numFmtId="0" fontId="0" fillId="6" borderId="88" xfId="0" applyFill="1" applyBorder="1" applyAlignment="1">
      <alignment horizontal="center" vertical="center" wrapText="1"/>
    </xf>
    <xf numFmtId="0" fontId="0" fillId="6" borderId="54" xfId="0" applyFill="1" applyBorder="1" applyAlignment="1">
      <alignment horizontal="center" vertical="center" wrapText="1"/>
    </xf>
    <xf numFmtId="0" fontId="0" fillId="6" borderId="64" xfId="0" applyFill="1" applyBorder="1" applyAlignment="1">
      <alignment horizontal="center" vertical="center" wrapText="1"/>
    </xf>
    <xf numFmtId="0" fontId="20" fillId="6" borderId="13" xfId="1" applyFont="1" applyFill="1" applyBorder="1">
      <alignment horizontal="left" vertical="center" indent="1" shrinkToFit="1"/>
    </xf>
    <xf numFmtId="0" fontId="20" fillId="6" borderId="13" xfId="1" applyFont="1" applyFill="1" applyBorder="1" applyAlignment="1">
      <alignment horizontal="center" vertical="center" shrinkToFit="1"/>
    </xf>
    <xf numFmtId="0" fontId="20" fillId="0" borderId="5" xfId="1" applyFont="1" applyAlignment="1" applyProtection="1">
      <alignment horizontal="center" vertical="center" shrinkToFit="1"/>
      <protection locked="0"/>
    </xf>
    <xf numFmtId="44" fontId="20" fillId="0" borderId="5" xfId="1" applyNumberFormat="1" applyFont="1" applyProtection="1">
      <alignment horizontal="left" vertical="center" indent="1" shrinkToFit="1"/>
      <protection locked="0"/>
    </xf>
    <xf numFmtId="0" fontId="20" fillId="0" borderId="8" xfId="1" applyFont="1" applyBorder="1" applyProtection="1">
      <alignment horizontal="left" vertical="center" indent="1" shrinkToFit="1"/>
      <protection locked="0"/>
    </xf>
    <xf numFmtId="0" fontId="20" fillId="0" borderId="8" xfId="1" applyFont="1" applyBorder="1" applyAlignment="1" applyProtection="1">
      <alignment horizontal="center" vertical="center" shrinkToFit="1"/>
      <protection locked="0"/>
    </xf>
    <xf numFmtId="44" fontId="20" fillId="0" borderId="8" xfId="1" applyNumberFormat="1" applyFont="1" applyBorder="1" applyProtection="1">
      <alignment horizontal="left" vertical="center" indent="1" shrinkToFit="1"/>
      <protection locked="0"/>
    </xf>
    <xf numFmtId="44" fontId="20" fillId="0" borderId="5" xfId="1" applyNumberFormat="1" applyFont="1" applyAlignment="1" applyProtection="1">
      <alignment horizontal="center" vertical="center" shrinkToFit="1"/>
      <protection locked="0"/>
    </xf>
    <xf numFmtId="0" fontId="4" fillId="8" borderId="0" xfId="0" applyFont="1" applyFill="1" applyAlignment="1">
      <alignment horizontal="right"/>
    </xf>
    <xf numFmtId="0" fontId="8" fillId="6" borderId="9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165" fontId="2" fillId="10" borderId="36" xfId="0" applyNumberFormat="1" applyFont="1" applyFill="1" applyBorder="1" applyAlignment="1">
      <alignment vertical="center"/>
    </xf>
    <xf numFmtId="0" fontId="2" fillId="5" borderId="60" xfId="0" applyFont="1" applyFill="1" applyBorder="1" applyAlignment="1">
      <alignment horizontal="center" vertical="center" wrapText="1"/>
    </xf>
    <xf numFmtId="165" fontId="2" fillId="10" borderId="5" xfId="0" applyNumberFormat="1" applyFont="1" applyFill="1" applyBorder="1" applyAlignment="1">
      <alignment vertical="center"/>
    </xf>
    <xf numFmtId="165" fontId="0" fillId="6" borderId="5" xfId="0" applyNumberFormat="1" applyFill="1" applyBorder="1"/>
    <xf numFmtId="0" fontId="0" fillId="0" borderId="5" xfId="0" applyBorder="1"/>
    <xf numFmtId="0" fontId="29" fillId="6" borderId="14" xfId="1" applyFont="1" applyFill="1" applyBorder="1">
      <alignment horizontal="left" vertical="center" indent="1" shrinkToFit="1"/>
    </xf>
    <xf numFmtId="0" fontId="29" fillId="6" borderId="77" xfId="1" applyFont="1" applyFill="1" applyBorder="1">
      <alignment horizontal="left" vertical="center" indent="1" shrinkToFit="1"/>
    </xf>
    <xf numFmtId="0" fontId="29" fillId="6" borderId="13" xfId="1" applyFont="1" applyFill="1" applyBorder="1" applyAlignment="1">
      <alignment horizontal="right" vertical="center" shrinkToFit="1"/>
    </xf>
    <xf numFmtId="0" fontId="29" fillId="6" borderId="13" xfId="1" applyFont="1" applyFill="1" applyBorder="1" applyAlignment="1">
      <alignment vertical="center" shrinkToFit="1"/>
    </xf>
    <xf numFmtId="44" fontId="4" fillId="8" borderId="0" xfId="0" applyNumberFormat="1" applyFont="1" applyFill="1" applyAlignment="1">
      <alignment horizontal="right"/>
    </xf>
    <xf numFmtId="164" fontId="37" fillId="3" borderId="13" xfId="3" applyNumberFormat="1" applyFont="1" applyBorder="1" applyAlignment="1">
      <alignment horizontal="left" vertical="center"/>
    </xf>
    <xf numFmtId="0" fontId="1" fillId="3" borderId="13" xfId="3" applyBorder="1" applyAlignment="1">
      <alignment horizontal="left" vertical="center" wrapText="1" indent="1"/>
    </xf>
    <xf numFmtId="0" fontId="17" fillId="10" borderId="14" xfId="0" applyFont="1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17" fillId="11" borderId="14" xfId="0" applyFont="1" applyFill="1" applyBorder="1" applyAlignment="1">
      <alignment vertical="center"/>
    </xf>
    <xf numFmtId="0" fontId="1" fillId="3" borderId="5" xfId="3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 wrapText="1"/>
    </xf>
    <xf numFmtId="0" fontId="28" fillId="6" borderId="77" xfId="0" applyFont="1" applyFill="1" applyBorder="1" applyAlignment="1">
      <alignment horizontal="center" vertical="center" wrapText="1"/>
    </xf>
    <xf numFmtId="0" fontId="28" fillId="6" borderId="52" xfId="0" applyFont="1" applyFill="1" applyBorder="1" applyAlignment="1">
      <alignment horizontal="center" vertical="center" wrapText="1"/>
    </xf>
    <xf numFmtId="0" fontId="1" fillId="6" borderId="13" xfId="3" applyFill="1" applyBorder="1"/>
    <xf numFmtId="0" fontId="0" fillId="3" borderId="14" xfId="3" applyFont="1" applyBorder="1" applyAlignment="1">
      <alignment horizontal="center" vertical="center" wrapText="1"/>
    </xf>
    <xf numFmtId="0" fontId="8" fillId="3" borderId="36" xfId="3" applyFont="1" applyBorder="1" applyAlignment="1">
      <alignment horizontal="center" vertical="center" wrapText="1"/>
    </xf>
    <xf numFmtId="0" fontId="0" fillId="3" borderId="5" xfId="3" applyFont="1" applyBorder="1" applyAlignment="1">
      <alignment horizontal="left" wrapText="1"/>
    </xf>
    <xf numFmtId="0" fontId="8" fillId="3" borderId="52" xfId="3" applyFont="1" applyBorder="1" applyAlignment="1">
      <alignment horizontal="center" vertical="center" wrapText="1"/>
    </xf>
    <xf numFmtId="0" fontId="8" fillId="3" borderId="5" xfId="3" applyNumberFormat="1" applyFont="1" applyBorder="1" applyAlignment="1">
      <alignment horizontal="center" vertical="center" wrapText="1"/>
    </xf>
    <xf numFmtId="44" fontId="20" fillId="6" borderId="56" xfId="1" applyNumberFormat="1" applyFont="1" applyFill="1" applyBorder="1" applyAlignment="1">
      <alignment horizontal="right" vertical="center" indent="2" shrinkToFit="1"/>
    </xf>
    <xf numFmtId="0" fontId="20" fillId="6" borderId="56" xfId="1" applyNumberFormat="1" applyFont="1" applyFill="1" applyBorder="1" applyAlignment="1">
      <alignment horizontal="center" vertical="center" shrinkToFit="1"/>
    </xf>
    <xf numFmtId="0" fontId="8" fillId="3" borderId="35" xfId="3" applyNumberFormat="1" applyFont="1" applyBorder="1" applyAlignment="1">
      <alignment horizontal="center" vertical="center" wrapText="1"/>
    </xf>
    <xf numFmtId="0" fontId="8" fillId="3" borderId="4" xfId="3" applyFont="1" applyBorder="1" applyAlignment="1">
      <alignment horizontal="center" vertical="center" wrapText="1"/>
    </xf>
    <xf numFmtId="0" fontId="20" fillId="6" borderId="111" xfId="1" applyFont="1" applyFill="1" applyBorder="1" applyAlignment="1">
      <alignment horizontal="left" vertical="center" indent="4" shrinkToFit="1"/>
    </xf>
    <xf numFmtId="44" fontId="20" fillId="6" borderId="111" xfId="1" applyNumberFormat="1" applyFont="1" applyFill="1" applyBorder="1" applyAlignment="1">
      <alignment horizontal="right" vertical="center" indent="2" shrinkToFit="1"/>
    </xf>
    <xf numFmtId="0" fontId="0" fillId="3" borderId="5" xfId="3" applyFont="1" applyBorder="1" applyAlignment="1">
      <alignment horizontal="right" vertical="center" indent="1" shrinkToFit="1"/>
    </xf>
    <xf numFmtId="0" fontId="0" fillId="3" borderId="8" xfId="3" applyFont="1" applyBorder="1" applyAlignment="1">
      <alignment horizontal="right" vertical="center" indent="1" shrinkToFit="1"/>
    </xf>
    <xf numFmtId="0" fontId="0" fillId="3" borderId="8" xfId="3" applyFont="1" applyBorder="1" applyAlignment="1">
      <alignment wrapText="1"/>
    </xf>
    <xf numFmtId="0" fontId="0" fillId="6" borderId="5" xfId="0" applyFill="1" applyBorder="1" applyAlignment="1">
      <alignment horizontal="center" wrapText="1"/>
    </xf>
    <xf numFmtId="0" fontId="20" fillId="0" borderId="5" xfId="5" applyProtection="1">
      <alignment horizontal="left" vertical="center" indent="1" shrinkToFit="1"/>
      <protection locked="0"/>
    </xf>
    <xf numFmtId="0" fontId="20" fillId="6" borderId="5" xfId="1" applyFont="1" applyFill="1" applyAlignment="1">
      <alignment horizontal="center" vertical="center" shrinkToFit="1"/>
    </xf>
    <xf numFmtId="166" fontId="20" fillId="0" borderId="5" xfId="1" applyNumberFormat="1" applyFont="1" applyAlignment="1" applyProtection="1">
      <alignment horizontal="center" vertical="center" shrinkToFit="1"/>
      <protection locked="0"/>
    </xf>
    <xf numFmtId="14" fontId="20" fillId="0" borderId="5" xfId="1" applyNumberFormat="1" applyFont="1" applyProtection="1">
      <alignment horizontal="left" vertical="center" indent="1" shrinkToFit="1"/>
      <protection locked="0"/>
    </xf>
    <xf numFmtId="0" fontId="0" fillId="6" borderId="5" xfId="3" applyFont="1" applyFill="1" applyBorder="1" applyAlignment="1">
      <alignment horizontal="center" vertical="center" wrapText="1"/>
    </xf>
    <xf numFmtId="0" fontId="0" fillId="3" borderId="5" xfId="3" applyFont="1" applyBorder="1" applyAlignment="1">
      <alignment horizontal="center"/>
    </xf>
    <xf numFmtId="0" fontId="0" fillId="3" borderId="0" xfId="3" applyFont="1" applyAlignment="1">
      <alignment horizontal="center"/>
    </xf>
    <xf numFmtId="0" fontId="18" fillId="8" borderId="0" xfId="0" applyFont="1" applyFill="1" applyAlignment="1">
      <alignment horizontal="left" indent="2"/>
    </xf>
    <xf numFmtId="0" fontId="18" fillId="0" borderId="5" xfId="0" applyFont="1" applyBorder="1" applyAlignment="1" applyProtection="1">
      <alignment vertical="top" wrapText="1"/>
      <protection locked="0"/>
    </xf>
    <xf numFmtId="49" fontId="18" fillId="0" borderId="5" xfId="0" applyNumberFormat="1" applyFont="1" applyBorder="1" applyAlignment="1" applyProtection="1">
      <alignment vertical="top" wrapText="1"/>
      <protection locked="0"/>
    </xf>
    <xf numFmtId="49" fontId="20" fillId="0" borderId="5" xfId="1" applyNumberFormat="1" applyFont="1" applyProtection="1">
      <alignment horizontal="left" vertical="center" indent="1" shrinkToFit="1"/>
      <protection locked="0"/>
    </xf>
    <xf numFmtId="49" fontId="20" fillId="0" borderId="5" xfId="1" applyNumberFormat="1" applyFont="1" applyAlignment="1" applyProtection="1">
      <alignment vertical="center" wrapText="1" shrinkToFit="1"/>
      <protection locked="0"/>
    </xf>
    <xf numFmtId="14" fontId="20" fillId="0" borderId="5" xfId="1" applyNumberFormat="1" applyFont="1" applyAlignment="1" applyProtection="1">
      <alignment horizontal="center" vertical="center" shrinkToFit="1"/>
      <protection locked="0"/>
    </xf>
    <xf numFmtId="49" fontId="20" fillId="0" borderId="5" xfId="1" applyNumberFormat="1" applyFont="1" applyAlignment="1" applyProtection="1">
      <alignment vertical="center" shrinkToFit="1"/>
      <protection locked="0"/>
    </xf>
    <xf numFmtId="49" fontId="20" fillId="0" borderId="5" xfId="1" applyNumberFormat="1" applyFont="1" applyAlignment="1" applyProtection="1">
      <alignment horizontal="left" vertical="center" wrapText="1" indent="1" shrinkToFit="1"/>
      <protection locked="0"/>
    </xf>
    <xf numFmtId="0" fontId="0" fillId="3" borderId="49" xfId="3" applyFont="1" applyBorder="1" applyAlignment="1">
      <alignment horizontal="center" wrapText="1"/>
    </xf>
    <xf numFmtId="0" fontId="0" fillId="3" borderId="47" xfId="3" applyFont="1" applyBorder="1" applyAlignment="1">
      <alignment wrapText="1"/>
    </xf>
    <xf numFmtId="0" fontId="0" fillId="3" borderId="51" xfId="3" applyFont="1" applyBorder="1" applyAlignment="1">
      <alignment horizontal="center" wrapText="1"/>
    </xf>
    <xf numFmtId="0" fontId="0" fillId="3" borderId="7" xfId="3" applyFont="1" applyBorder="1" applyAlignment="1">
      <alignment horizontal="center" vertical="center" wrapText="1"/>
    </xf>
    <xf numFmtId="0" fontId="0" fillId="3" borderId="50" xfId="3" applyFont="1" applyBorder="1" applyAlignment="1">
      <alignment horizontal="center" vertical="center" wrapText="1"/>
    </xf>
    <xf numFmtId="0" fontId="0" fillId="6" borderId="49" xfId="3" applyFont="1" applyFill="1" applyBorder="1" applyAlignment="1">
      <alignment horizontal="center" wrapText="1"/>
    </xf>
    <xf numFmtId="0" fontId="0" fillId="6" borderId="51" xfId="3" applyFont="1" applyFill="1" applyBorder="1" applyAlignment="1">
      <alignment horizontal="center" wrapText="1"/>
    </xf>
    <xf numFmtId="0" fontId="20" fillId="6" borderId="58" xfId="1" applyFont="1" applyFill="1" applyBorder="1" applyAlignment="1">
      <alignment horizontal="right" vertical="center" indent="1" shrinkToFit="1"/>
    </xf>
    <xf numFmtId="0" fontId="20" fillId="6" borderId="59" xfId="1" applyFont="1" applyFill="1" applyBorder="1" applyAlignment="1">
      <alignment horizontal="right" vertical="center" indent="1" shrinkToFit="1"/>
    </xf>
    <xf numFmtId="20" fontId="20" fillId="0" borderId="2" xfId="1" applyNumberFormat="1" applyFont="1" applyBorder="1" applyProtection="1">
      <alignment horizontal="left" vertical="center" indent="1" shrinkToFit="1"/>
      <protection locked="0"/>
    </xf>
    <xf numFmtId="20" fontId="20" fillId="0" borderId="5" xfId="1" applyNumberFormat="1" applyFont="1" applyProtection="1">
      <alignment horizontal="left" vertical="center" indent="1" shrinkToFit="1"/>
      <protection locked="0"/>
    </xf>
    <xf numFmtId="20" fontId="20" fillId="0" borderId="3" xfId="1" applyNumberFormat="1" applyFont="1" applyBorder="1" applyProtection="1">
      <alignment horizontal="left" vertical="center" indent="1" shrinkToFit="1"/>
      <protection locked="0"/>
    </xf>
    <xf numFmtId="0" fontId="20" fillId="6" borderId="44" xfId="1" applyFont="1" applyFill="1" applyBorder="1" applyAlignment="1">
      <alignment horizontal="right" vertical="center" indent="1" shrinkToFit="1"/>
    </xf>
    <xf numFmtId="0" fontId="20" fillId="6" borderId="41" xfId="1" applyFont="1" applyFill="1" applyBorder="1" applyAlignment="1">
      <alignment horizontal="right" vertical="center" indent="1" shrinkToFit="1"/>
    </xf>
    <xf numFmtId="20" fontId="20" fillId="0" borderId="36" xfId="1" applyNumberFormat="1" applyFont="1" applyBorder="1" applyProtection="1">
      <alignment horizontal="left" vertical="center" indent="1" shrinkToFit="1"/>
      <protection locked="0"/>
    </xf>
    <xf numFmtId="0" fontId="20" fillId="0" borderId="36" xfId="1" applyFont="1" applyBorder="1" applyProtection="1">
      <alignment horizontal="left" vertical="center" indent="1" shrinkToFit="1"/>
      <protection locked="0"/>
    </xf>
    <xf numFmtId="0" fontId="20" fillId="6" borderId="49" xfId="1" applyFont="1" applyFill="1" applyBorder="1" applyAlignment="1">
      <alignment horizontal="right" vertical="center" indent="1" shrinkToFit="1"/>
    </xf>
    <xf numFmtId="0" fontId="20" fillId="0" borderId="2" xfId="1" applyFont="1" applyBorder="1" applyProtection="1">
      <alignment horizontal="left" vertical="center" indent="1" shrinkToFit="1"/>
      <protection locked="0"/>
    </xf>
    <xf numFmtId="0" fontId="20" fillId="0" borderId="3" xfId="1" applyFont="1" applyBorder="1" applyProtection="1">
      <alignment horizontal="left" vertical="center" indent="1" shrinkToFit="1"/>
      <protection locked="0"/>
    </xf>
    <xf numFmtId="165" fontId="8" fillId="6" borderId="5" xfId="6" applyNumberFormat="1" applyFont="1" applyFill="1">
      <alignment horizontal="left" vertical="center" indent="1" shrinkToFit="1"/>
    </xf>
    <xf numFmtId="165" fontId="2" fillId="10" borderId="79" xfId="0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0" fillId="3" borderId="14" xfId="3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0" fillId="6" borderId="5" xfId="0" applyFont="1" applyFill="1" applyBorder="1" applyAlignment="1">
      <alignment horizontal="center" wrapText="1"/>
    </xf>
    <xf numFmtId="0" fontId="20" fillId="6" borderId="8" xfId="0" applyFont="1" applyFill="1" applyBorder="1" applyAlignment="1">
      <alignment horizontal="center" wrapText="1"/>
    </xf>
    <xf numFmtId="0" fontId="20" fillId="6" borderId="13" xfId="0" applyFont="1" applyFill="1" applyBorder="1" applyAlignment="1">
      <alignment vertical="center" shrinkToFit="1"/>
    </xf>
    <xf numFmtId="0" fontId="20" fillId="6" borderId="56" xfId="0" applyFont="1" applyFill="1" applyBorder="1" applyAlignment="1">
      <alignment vertical="center" shrinkToFit="1"/>
    </xf>
    <xf numFmtId="0" fontId="20" fillId="6" borderId="13" xfId="0" applyFont="1" applyFill="1" applyBorder="1" applyAlignment="1">
      <alignment horizontal="left" vertical="center" shrinkToFit="1"/>
    </xf>
    <xf numFmtId="0" fontId="20" fillId="6" borderId="13" xfId="0" applyFont="1" applyFill="1" applyBorder="1" applyAlignment="1">
      <alignment horizontal="center" vertical="center" shrinkToFit="1"/>
    </xf>
    <xf numFmtId="4" fontId="20" fillId="6" borderId="13" xfId="0" applyNumberFormat="1" applyFont="1" applyFill="1" applyBorder="1" applyAlignment="1">
      <alignment horizontal="center" vertical="center" shrinkToFit="1"/>
    </xf>
    <xf numFmtId="0" fontId="8" fillId="6" borderId="110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165" fontId="0" fillId="6" borderId="5" xfId="0" applyNumberFormat="1" applyFill="1" applyBorder="1" applyAlignment="1">
      <alignment vertical="center"/>
    </xf>
    <xf numFmtId="165" fontId="0" fillId="6" borderId="8" xfId="0" applyNumberFormat="1" applyFill="1" applyBorder="1" applyAlignment="1">
      <alignment vertical="center"/>
    </xf>
    <xf numFmtId="0" fontId="20" fillId="6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vertical="center" wrapText="1"/>
    </xf>
    <xf numFmtId="0" fontId="20" fillId="6" borderId="14" xfId="0" applyFont="1" applyFill="1" applyBorder="1" applyAlignment="1">
      <alignment vertical="center" wrapText="1"/>
    </xf>
    <xf numFmtId="0" fontId="20" fillId="0" borderId="5" xfId="0" applyFont="1" applyBorder="1" applyAlignment="1" applyProtection="1">
      <alignment vertical="center" wrapText="1"/>
      <protection locked="0"/>
    </xf>
    <xf numFmtId="0" fontId="20" fillId="6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6" borderId="6" xfId="1" applyFont="1" applyFill="1" applyBorder="1" applyAlignment="1">
      <alignment horizontal="center" vertical="center" shrinkToFi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6" borderId="6" xfId="0" applyFont="1" applyFill="1" applyBorder="1" applyAlignment="1">
      <alignment horizontal="center" vertical="center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6" borderId="15" xfId="0" applyFont="1" applyFill="1" applyBorder="1"/>
    <xf numFmtId="0" fontId="20" fillId="6" borderId="111" xfId="0" applyFont="1" applyFill="1" applyBorder="1" applyAlignment="1">
      <alignment horizontal="center"/>
    </xf>
    <xf numFmtId="0" fontId="20" fillId="6" borderId="112" xfId="0" applyFont="1" applyFill="1" applyBorder="1" applyAlignment="1">
      <alignment horizontal="center"/>
    </xf>
    <xf numFmtId="0" fontId="20" fillId="6" borderId="13" xfId="0" applyFont="1" applyFill="1" applyBorder="1" applyAlignment="1">
      <alignment horizontal="center" vertical="center" wrapText="1"/>
    </xf>
    <xf numFmtId="0" fontId="20" fillId="6" borderId="112" xfId="0" applyFont="1" applyFill="1" applyBorder="1" applyAlignment="1">
      <alignment horizontal="center" vertical="center" wrapText="1"/>
    </xf>
    <xf numFmtId="0" fontId="20" fillId="6" borderId="14" xfId="5" applyFill="1" applyBorder="1">
      <alignment horizontal="left" vertical="center" indent="1" shrinkToFit="1"/>
    </xf>
    <xf numFmtId="0" fontId="20" fillId="6" borderId="77" xfId="5" applyFill="1" applyBorder="1">
      <alignment horizontal="left" vertical="center" indent="1" shrinkToFit="1"/>
    </xf>
    <xf numFmtId="0" fontId="20" fillId="6" borderId="15" xfId="5" applyFill="1" applyBorder="1">
      <alignment horizontal="left" vertical="center" indent="1" shrinkToFit="1"/>
    </xf>
    <xf numFmtId="0" fontId="1" fillId="3" borderId="4" xfId="3" applyBorder="1" applyAlignment="1">
      <alignment horizontal="center" vertical="center" wrapText="1"/>
    </xf>
    <xf numFmtId="0" fontId="0" fillId="3" borderId="127" xfId="3" applyFont="1" applyBorder="1" applyAlignment="1">
      <alignment horizontal="center" vertical="center" wrapText="1"/>
    </xf>
    <xf numFmtId="0" fontId="8" fillId="3" borderId="6" xfId="3" applyFont="1" applyBorder="1" applyAlignment="1">
      <alignment horizontal="center" vertical="center" wrapText="1"/>
    </xf>
    <xf numFmtId="0" fontId="8" fillId="3" borderId="14" xfId="3" applyFont="1" applyBorder="1" applyAlignment="1">
      <alignment horizontal="center" vertical="center" wrapText="1"/>
    </xf>
    <xf numFmtId="0" fontId="29" fillId="0" borderId="5" xfId="1" applyFont="1" applyProtection="1">
      <alignment horizontal="left" vertical="center" indent="1" shrinkToFit="1"/>
      <protection locked="0"/>
    </xf>
    <xf numFmtId="0" fontId="29" fillId="0" borderId="8" xfId="1" applyFont="1" applyBorder="1" applyProtection="1">
      <alignment horizontal="left" vertical="center" indent="1" shrinkToFit="1"/>
      <protection locked="0"/>
    </xf>
    <xf numFmtId="0" fontId="33" fillId="0" borderId="5" xfId="0" applyFont="1" applyBorder="1" applyAlignment="1" applyProtection="1">
      <alignment horizontal="center"/>
      <protection locked="0"/>
    </xf>
    <xf numFmtId="0" fontId="33" fillId="0" borderId="5" xfId="0" applyFont="1" applyBorder="1" applyAlignment="1" applyProtection="1">
      <alignment horizontal="left" indent="1"/>
      <protection locked="0"/>
    </xf>
    <xf numFmtId="165" fontId="33" fillId="0" borderId="5" xfId="0" applyNumberFormat="1" applyFont="1" applyBorder="1" applyProtection="1">
      <protection locked="0"/>
    </xf>
    <xf numFmtId="165" fontId="33" fillId="0" borderId="5" xfId="0" applyNumberFormat="1" applyFont="1" applyBorder="1" applyAlignment="1" applyProtection="1">
      <alignment horizontal="center"/>
      <protection locked="0"/>
    </xf>
    <xf numFmtId="0" fontId="3" fillId="0" borderId="129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0" fillId="7" borderId="5" xfId="0" applyFill="1" applyBorder="1"/>
    <xf numFmtId="0" fontId="27" fillId="9" borderId="5" xfId="4" applyBorder="1"/>
    <xf numFmtId="0" fontId="0" fillId="12" borderId="5" xfId="0" applyFill="1" applyBorder="1"/>
    <xf numFmtId="0" fontId="0" fillId="0" borderId="5" xfId="0" applyBorder="1" applyAlignment="1">
      <alignment horizontal="right"/>
    </xf>
    <xf numFmtId="0" fontId="29" fillId="6" borderId="76" xfId="1" applyFont="1" applyFill="1" applyBorder="1">
      <alignment horizontal="left" vertical="center" indent="1" shrinkToFit="1"/>
    </xf>
    <xf numFmtId="0" fontId="29" fillId="6" borderId="52" xfId="1" applyFont="1" applyFill="1" applyBorder="1">
      <alignment horizontal="left" vertical="center" indent="1" shrinkToFit="1"/>
    </xf>
    <xf numFmtId="0" fontId="29" fillId="6" borderId="132" xfId="1" applyFont="1" applyFill="1" applyBorder="1">
      <alignment horizontal="left" vertical="center" indent="1" shrinkToFit="1"/>
    </xf>
    <xf numFmtId="0" fontId="20" fillId="6" borderId="13" xfId="0" applyFont="1" applyFill="1" applyBorder="1" applyAlignment="1">
      <alignment horizontal="left" vertical="center" indent="1" shrinkToFit="1"/>
    </xf>
    <xf numFmtId="0" fontId="0" fillId="13" borderId="0" xfId="0" applyFill="1"/>
    <xf numFmtId="0" fontId="1" fillId="3" borderId="5" xfId="3" applyBorder="1" applyAlignment="1">
      <alignment horizontal="center" vertical="center" shrinkToFit="1"/>
    </xf>
    <xf numFmtId="49" fontId="40" fillId="0" borderId="5" xfId="1" applyNumberFormat="1" applyFont="1" applyAlignment="1" applyProtection="1">
      <alignment horizontal="left" vertical="center" wrapText="1" indent="1" shrinkToFit="1"/>
      <protection locked="0"/>
    </xf>
    <xf numFmtId="0" fontId="22" fillId="0" borderId="0" xfId="0" applyFont="1" applyAlignment="1">
      <alignment horizontal="left"/>
    </xf>
    <xf numFmtId="0" fontId="21" fillId="8" borderId="8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/>
    </xf>
    <xf numFmtId="0" fontId="33" fillId="6" borderId="5" xfId="0" applyFont="1" applyFill="1" applyBorder="1" applyAlignment="1">
      <alignment horizontal="left" indent="1"/>
    </xf>
    <xf numFmtId="165" fontId="33" fillId="6" borderId="5" xfId="0" applyNumberFormat="1" applyFont="1" applyFill="1" applyBorder="1"/>
    <xf numFmtId="0" fontId="33" fillId="6" borderId="47" xfId="0" applyFont="1" applyFill="1" applyBorder="1" applyAlignment="1">
      <alignment horizontal="center"/>
    </xf>
    <xf numFmtId="0" fontId="33" fillId="6" borderId="47" xfId="0" applyFont="1" applyFill="1" applyBorder="1" applyAlignment="1">
      <alignment horizontal="left" indent="1"/>
    </xf>
    <xf numFmtId="0" fontId="33" fillId="6" borderId="8" xfId="0" applyFont="1" applyFill="1" applyBorder="1" applyAlignment="1">
      <alignment horizontal="center"/>
    </xf>
    <xf numFmtId="0" fontId="33" fillId="6" borderId="8" xfId="0" applyFont="1" applyFill="1" applyBorder="1" applyAlignment="1">
      <alignment horizontal="left" indent="1"/>
    </xf>
    <xf numFmtId="0" fontId="0" fillId="8" borderId="5" xfId="0" applyFill="1" applyBorder="1" applyAlignment="1">
      <alignment horizontal="center"/>
    </xf>
    <xf numFmtId="0" fontId="18" fillId="0" borderId="0" xfId="0" applyFont="1"/>
    <xf numFmtId="0" fontId="31" fillId="6" borderId="5" xfId="1" applyFont="1" applyFill="1" applyProtection="1">
      <alignment horizontal="left" vertical="center" indent="1" shrinkToFit="1"/>
    </xf>
    <xf numFmtId="0" fontId="29" fillId="6" borderId="14" xfId="1" applyFont="1" applyFill="1" applyBorder="1" applyAlignment="1" applyProtection="1">
      <alignment horizontal="left" indent="1" shrinkToFit="1"/>
    </xf>
    <xf numFmtId="0" fontId="29" fillId="6" borderId="77" xfId="1" applyFont="1" applyFill="1" applyBorder="1" applyAlignment="1" applyProtection="1">
      <alignment horizontal="left" indent="1" shrinkToFit="1"/>
    </xf>
    <xf numFmtId="0" fontId="29" fillId="6" borderId="76" xfId="1" applyFont="1" applyFill="1" applyBorder="1" applyAlignment="1" applyProtection="1">
      <alignment horizontal="left" indent="1" shrinkToFit="1"/>
    </xf>
    <xf numFmtId="0" fontId="29" fillId="6" borderId="52" xfId="1" applyFont="1" applyFill="1" applyBorder="1" applyAlignment="1" applyProtection="1">
      <alignment horizontal="left" indent="1" shrinkToFit="1"/>
    </xf>
    <xf numFmtId="0" fontId="29" fillId="6" borderId="132" xfId="1" applyFont="1" applyFill="1" applyBorder="1" applyAlignment="1" applyProtection="1">
      <alignment horizontal="left" indent="1" shrinkToFit="1"/>
    </xf>
    <xf numFmtId="0" fontId="29" fillId="6" borderId="13" xfId="1" applyFont="1" applyFill="1" applyBorder="1" applyAlignment="1" applyProtection="1">
      <alignment horizontal="right" shrinkToFit="1"/>
    </xf>
    <xf numFmtId="0" fontId="29" fillId="6" borderId="13" xfId="1" applyFont="1" applyFill="1" applyBorder="1" applyAlignment="1" applyProtection="1">
      <alignment vertical="center" shrinkToFit="1"/>
    </xf>
    <xf numFmtId="0" fontId="29" fillId="6" borderId="14" xfId="1" applyFont="1" applyFill="1" applyBorder="1" applyProtection="1">
      <alignment horizontal="left" vertical="center" indent="1" shrinkToFit="1"/>
    </xf>
    <xf numFmtId="0" fontId="29" fillId="6" borderId="77" xfId="1" applyFont="1" applyFill="1" applyBorder="1" applyProtection="1">
      <alignment horizontal="left" vertical="center" indent="1" shrinkToFit="1"/>
    </xf>
    <xf numFmtId="0" fontId="29" fillId="6" borderId="76" xfId="1" applyFont="1" applyFill="1" applyBorder="1" applyProtection="1">
      <alignment horizontal="left" vertical="center" indent="1" shrinkToFit="1"/>
    </xf>
    <xf numFmtId="0" fontId="29" fillId="6" borderId="52" xfId="1" applyFont="1" applyFill="1" applyBorder="1" applyProtection="1">
      <alignment horizontal="left" vertical="center" indent="1" shrinkToFit="1"/>
    </xf>
    <xf numFmtId="0" fontId="29" fillId="6" borderId="132" xfId="1" applyFont="1" applyFill="1" applyBorder="1" applyProtection="1">
      <alignment horizontal="left" vertical="center" indent="1" shrinkToFit="1"/>
    </xf>
    <xf numFmtId="0" fontId="29" fillId="6" borderId="13" xfId="1" applyFont="1" applyFill="1" applyBorder="1" applyAlignment="1" applyProtection="1">
      <alignment horizontal="right" vertical="center" shrinkToFit="1"/>
    </xf>
    <xf numFmtId="0" fontId="30" fillId="0" borderId="0" xfId="0" applyFont="1" applyAlignment="1">
      <alignment vertical="top" wrapText="1"/>
    </xf>
    <xf numFmtId="165" fontId="33" fillId="6" borderId="5" xfId="0" applyNumberFormat="1" applyFont="1" applyFill="1" applyBorder="1" applyAlignment="1">
      <alignment horizontal="left" indent="1"/>
    </xf>
    <xf numFmtId="165" fontId="33" fillId="0" borderId="5" xfId="0" applyNumberFormat="1" applyFont="1" applyBorder="1" applyAlignment="1" applyProtection="1">
      <alignment horizontal="left" indent="1"/>
      <protection locked="0"/>
    </xf>
    <xf numFmtId="165" fontId="33" fillId="6" borderId="5" xfId="0" applyNumberFormat="1" applyFont="1" applyFill="1" applyBorder="1" applyAlignment="1">
      <alignment horizontal="left"/>
    </xf>
    <xf numFmtId="165" fontId="33" fillId="0" borderId="5" xfId="0" applyNumberFormat="1" applyFont="1" applyBorder="1" applyAlignment="1" applyProtection="1">
      <alignment horizontal="left"/>
      <protection locked="0"/>
    </xf>
    <xf numFmtId="0" fontId="33" fillId="0" borderId="5" xfId="1" applyFont="1" applyProtection="1">
      <alignment horizontal="left" vertical="center" indent="1" shrinkToFit="1"/>
      <protection locked="0"/>
    </xf>
    <xf numFmtId="0" fontId="33" fillId="0" borderId="14" xfId="1" applyFont="1" applyBorder="1" applyProtection="1">
      <alignment horizontal="left" vertical="center" indent="1" shrinkToFit="1"/>
      <protection locked="0"/>
    </xf>
    <xf numFmtId="0" fontId="33" fillId="0" borderId="4" xfId="1" applyFont="1" applyBorder="1" applyAlignment="1" applyProtection="1">
      <alignment horizontal="center" vertical="center" shrinkToFit="1"/>
      <protection locked="0"/>
    </xf>
    <xf numFmtId="0" fontId="33" fillId="0" borderId="8" xfId="1" applyFont="1" applyBorder="1" applyProtection="1">
      <alignment horizontal="left" vertical="center" indent="1" shrinkToFit="1"/>
      <protection locked="0"/>
    </xf>
    <xf numFmtId="0" fontId="33" fillId="0" borderId="77" xfId="1" applyFont="1" applyBorder="1" applyProtection="1">
      <alignment horizontal="left" vertical="center" indent="1" shrinkToFit="1"/>
      <protection locked="0"/>
    </xf>
    <xf numFmtId="0" fontId="33" fillId="0" borderId="7" xfId="1" applyFont="1" applyBorder="1" applyAlignment="1" applyProtection="1">
      <alignment horizontal="center" vertical="center" shrinkToFit="1"/>
      <protection locked="0"/>
    </xf>
    <xf numFmtId="0" fontId="33" fillId="0" borderId="35" xfId="1" applyNumberFormat="1" applyFont="1" applyBorder="1" applyAlignment="1" applyProtection="1">
      <alignment horizontal="center" vertical="center" shrinkToFit="1"/>
      <protection locked="0"/>
    </xf>
    <xf numFmtId="0" fontId="33" fillId="0" borderId="60" xfId="1" applyNumberFormat="1" applyFont="1" applyBorder="1" applyAlignment="1" applyProtection="1">
      <alignment horizontal="center" vertical="center" shrinkToFit="1"/>
      <protection locked="0"/>
    </xf>
    <xf numFmtId="0" fontId="33" fillId="0" borderId="4" xfId="1" applyNumberFormat="1" applyFont="1" applyBorder="1" applyAlignment="1" applyProtection="1">
      <alignment vertical="center" shrinkToFit="1"/>
      <protection locked="0"/>
    </xf>
    <xf numFmtId="0" fontId="33" fillId="0" borderId="7" xfId="1" applyNumberFormat="1" applyFont="1" applyBorder="1" applyAlignment="1" applyProtection="1">
      <alignment vertical="center" shrinkToFit="1"/>
      <protection locked="0"/>
    </xf>
    <xf numFmtId="20" fontId="20" fillId="0" borderId="37" xfId="1" applyNumberFormat="1" applyFont="1" applyBorder="1" applyProtection="1">
      <alignment horizontal="left" vertical="center" indent="1" shrinkToFit="1"/>
      <protection locked="0"/>
    </xf>
    <xf numFmtId="0" fontId="25" fillId="0" borderId="5" xfId="1" applyProtection="1">
      <alignment horizontal="left" vertical="center" indent="1" shrinkToFit="1"/>
      <protection locked="0"/>
    </xf>
    <xf numFmtId="14" fontId="20" fillId="0" borderId="5" xfId="5" applyNumberFormat="1" applyProtection="1">
      <alignment horizontal="left" vertical="center" indent="1" shrinkToFit="1"/>
      <protection locked="0"/>
    </xf>
    <xf numFmtId="0" fontId="0" fillId="8" borderId="0" xfId="0" applyFill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16" fontId="20" fillId="0" borderId="5" xfId="1" applyNumberFormat="1" applyFont="1" applyProtection="1">
      <alignment horizontal="left" vertical="center" indent="1" shrinkToFit="1"/>
      <protection locked="0"/>
    </xf>
    <xf numFmtId="0" fontId="20" fillId="6" borderId="8" xfId="0" applyFont="1" applyFill="1" applyBorder="1" applyAlignment="1">
      <alignment vertical="center" wrapText="1"/>
    </xf>
    <xf numFmtId="0" fontId="20" fillId="0" borderId="5" xfId="5" quotePrefix="1" applyProtection="1">
      <alignment horizontal="left" vertical="center" indent="1" shrinkToFit="1"/>
      <protection locked="0"/>
    </xf>
    <xf numFmtId="0" fontId="41" fillId="0" borderId="5" xfId="5" applyFont="1" applyProtection="1">
      <alignment horizontal="left" vertical="center" indent="1" shrinkToFit="1"/>
      <protection locked="0"/>
    </xf>
    <xf numFmtId="20" fontId="41" fillId="0" borderId="2" xfId="1" applyNumberFormat="1" applyFont="1" applyBorder="1" applyProtection="1">
      <alignment horizontal="left" vertical="center" indent="1" shrinkToFit="1"/>
      <protection locked="0"/>
    </xf>
    <xf numFmtId="0" fontId="41" fillId="0" borderId="40" xfId="1" applyFont="1" applyBorder="1" applyAlignment="1" applyProtection="1">
      <alignment horizontal="center" vertical="center" shrinkToFit="1"/>
      <protection locked="0"/>
    </xf>
    <xf numFmtId="0" fontId="41" fillId="0" borderId="46" xfId="1" applyFont="1" applyBorder="1" applyAlignment="1" applyProtection="1">
      <alignment horizontal="center" vertical="center" shrinkToFit="1"/>
      <protection locked="0"/>
    </xf>
    <xf numFmtId="20" fontId="41" fillId="0" borderId="36" xfId="1" applyNumberFormat="1" applyFont="1" applyBorder="1" applyProtection="1">
      <alignment horizontal="left" vertical="center" indent="1" shrinkToFit="1"/>
      <protection locked="0"/>
    </xf>
    <xf numFmtId="0" fontId="41" fillId="0" borderId="36" xfId="1" applyFont="1" applyBorder="1" applyProtection="1">
      <alignment horizontal="left" vertical="center" indent="1" shrinkToFit="1"/>
      <protection locked="0"/>
    </xf>
    <xf numFmtId="49" fontId="41" fillId="0" borderId="5" xfId="1" applyNumberFormat="1" applyFont="1" applyProtection="1">
      <alignment horizontal="left" vertical="center" indent="1" shrinkToFit="1"/>
      <protection locked="0"/>
    </xf>
    <xf numFmtId="49" fontId="42" fillId="0" borderId="5" xfId="1" applyNumberFormat="1" applyFont="1" applyAlignment="1" applyProtection="1">
      <alignment horizontal="left" vertical="center" wrapText="1" indent="1" shrinkToFit="1"/>
      <protection locked="0"/>
    </xf>
    <xf numFmtId="0" fontId="43" fillId="0" borderId="4" xfId="1" applyNumberFormat="1" applyFont="1" applyBorder="1" applyAlignment="1" applyProtection="1">
      <alignment vertical="center" shrinkToFit="1"/>
      <protection locked="0"/>
    </xf>
    <xf numFmtId="0" fontId="43" fillId="0" borderId="35" xfId="1" applyNumberFormat="1" applyFont="1" applyBorder="1" applyAlignment="1" applyProtection="1">
      <alignment horizontal="center" vertical="center" shrinkToFit="1"/>
      <protection locked="0"/>
    </xf>
    <xf numFmtId="0" fontId="44" fillId="0" borderId="5" xfId="0" applyFont="1" applyBorder="1" applyAlignment="1" applyProtection="1">
      <alignment horizontal="left" vertical="center" indent="1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5" xfId="1" applyFont="1" applyProtection="1">
      <alignment horizontal="left" vertical="center" indent="1" shrinkToFit="1"/>
      <protection locked="0"/>
    </xf>
    <xf numFmtId="167" fontId="44" fillId="0" borderId="5" xfId="0" applyNumberFormat="1" applyFont="1" applyBorder="1" applyAlignment="1" applyProtection="1">
      <alignment vertical="center"/>
      <protection locked="0"/>
    </xf>
    <xf numFmtId="167" fontId="29" fillId="0" borderId="8" xfId="0" applyNumberFormat="1" applyFont="1" applyBorder="1" applyAlignment="1" applyProtection="1">
      <alignment vertical="center"/>
      <protection locked="0"/>
    </xf>
    <xf numFmtId="0" fontId="20" fillId="0" borderId="47" xfId="1" applyFont="1" applyBorder="1" applyProtection="1">
      <alignment horizontal="left" vertical="center" indent="1" shrinkToFit="1"/>
      <protection locked="0"/>
    </xf>
    <xf numFmtId="168" fontId="20" fillId="6" borderId="5" xfId="1" applyNumberFormat="1" applyFont="1" applyFill="1">
      <alignment horizontal="left" vertical="center" indent="1" shrinkToFit="1"/>
    </xf>
    <xf numFmtId="168" fontId="20" fillId="6" borderId="5" xfId="0" applyNumberFormat="1" applyFont="1" applyFill="1" applyBorder="1" applyAlignment="1">
      <alignment vertical="center"/>
    </xf>
    <xf numFmtId="168" fontId="20" fillId="6" borderId="13" xfId="0" applyNumberFormat="1" applyFont="1" applyFill="1" applyBorder="1"/>
    <xf numFmtId="168" fontId="20" fillId="0" borderId="8" xfId="0" applyNumberFormat="1" applyFont="1" applyBorder="1" applyAlignment="1" applyProtection="1">
      <alignment wrapText="1"/>
      <protection locked="0"/>
    </xf>
    <xf numFmtId="168" fontId="20" fillId="0" borderId="5" xfId="0" applyNumberFormat="1" applyFont="1" applyBorder="1" applyAlignment="1" applyProtection="1">
      <alignment vertical="top" wrapText="1"/>
      <protection locked="0"/>
    </xf>
    <xf numFmtId="168" fontId="20" fillId="6" borderId="5" xfId="0" applyNumberFormat="1" applyFont="1" applyFill="1" applyBorder="1" applyAlignment="1">
      <alignment vertical="center" wrapText="1"/>
    </xf>
    <xf numFmtId="168" fontId="20" fillId="0" borderId="8" xfId="0" applyNumberFormat="1" applyFont="1" applyBorder="1" applyAlignment="1" applyProtection="1">
      <alignment vertical="center" wrapText="1"/>
      <protection locked="0"/>
    </xf>
    <xf numFmtId="168" fontId="20" fillId="0" borderId="5" xfId="0" applyNumberFormat="1" applyFont="1" applyBorder="1" applyAlignment="1" applyProtection="1">
      <alignment vertical="center" wrapText="1"/>
      <protection locked="0"/>
    </xf>
    <xf numFmtId="168" fontId="20" fillId="6" borderId="8" xfId="0" applyNumberFormat="1" applyFont="1" applyFill="1" applyBorder="1" applyAlignment="1">
      <alignment vertical="center"/>
    </xf>
    <xf numFmtId="168" fontId="20" fillId="6" borderId="13" xfId="0" applyNumberFormat="1" applyFont="1" applyFill="1" applyBorder="1" applyAlignment="1">
      <alignment vertical="center"/>
    </xf>
    <xf numFmtId="168" fontId="20" fillId="0" borderId="5" xfId="5" applyNumberFormat="1" applyProtection="1">
      <alignment horizontal="left" vertical="center" indent="1" shrinkToFit="1"/>
      <protection locked="0"/>
    </xf>
    <xf numFmtId="168" fontId="25" fillId="0" borderId="5" xfId="1" applyNumberFormat="1" applyProtection="1">
      <alignment horizontal="left" vertical="center" indent="1" shrinkToFit="1"/>
      <protection locked="0"/>
    </xf>
    <xf numFmtId="168" fontId="20" fillId="0" borderId="5" xfId="6" applyNumberFormat="1" applyProtection="1">
      <alignment horizontal="left" vertical="center" indent="1" shrinkToFit="1"/>
      <protection locked="0"/>
    </xf>
    <xf numFmtId="168" fontId="20" fillId="6" borderId="5" xfId="6" applyNumberFormat="1" applyFill="1">
      <alignment horizontal="left" vertical="center" indent="1" shrinkToFit="1"/>
    </xf>
    <xf numFmtId="168" fontId="20" fillId="0" borderId="5" xfId="6" applyNumberFormat="1" applyAlignment="1" applyProtection="1">
      <alignment horizontal="center" vertical="center" shrinkToFit="1"/>
      <protection locked="0"/>
    </xf>
    <xf numFmtId="168" fontId="25" fillId="0" borderId="8" xfId="1" applyNumberFormat="1" applyBorder="1" applyProtection="1">
      <alignment horizontal="left" vertical="center" indent="1" shrinkToFit="1"/>
      <protection locked="0"/>
    </xf>
    <xf numFmtId="168" fontId="20" fillId="0" borderId="8" xfId="6" applyNumberFormat="1" applyBorder="1" applyProtection="1">
      <alignment horizontal="left" vertical="center" indent="1" shrinkToFit="1"/>
      <protection locked="0"/>
    </xf>
    <xf numFmtId="168" fontId="20" fillId="0" borderId="8" xfId="6" applyNumberFormat="1" applyBorder="1" applyAlignment="1" applyProtection="1">
      <alignment horizontal="center" vertical="center" shrinkToFit="1"/>
      <protection locked="0"/>
    </xf>
    <xf numFmtId="168" fontId="20" fillId="6" borderId="8" xfId="6" applyNumberFormat="1" applyFill="1" applyBorder="1">
      <alignment horizontal="left" vertical="center" indent="1" shrinkToFit="1"/>
    </xf>
    <xf numFmtId="168" fontId="20" fillId="6" borderId="13" xfId="5" applyNumberFormat="1" applyFill="1" applyBorder="1">
      <alignment horizontal="left" vertical="center" indent="1" shrinkToFit="1"/>
    </xf>
    <xf numFmtId="168" fontId="0" fillId="6" borderId="13" xfId="0" applyNumberFormat="1" applyFill="1" applyBorder="1"/>
    <xf numFmtId="168" fontId="20" fillId="6" borderId="13" xfId="6" applyNumberFormat="1" applyFill="1" applyBorder="1">
      <alignment horizontal="left" vertical="center" indent="1" shrinkToFit="1"/>
    </xf>
    <xf numFmtId="168" fontId="20" fillId="6" borderId="13" xfId="6" applyNumberFormat="1" applyFill="1" applyBorder="1" applyAlignment="1">
      <alignment horizontal="center" vertical="center" shrinkToFit="1"/>
    </xf>
    <xf numFmtId="168" fontId="20" fillId="0" borderId="4" xfId="6" applyNumberFormat="1" applyBorder="1" applyProtection="1">
      <alignment horizontal="left" vertical="center" indent="1" shrinkToFit="1"/>
      <protection locked="0"/>
    </xf>
    <xf numFmtId="168" fontId="20" fillId="0" borderId="14" xfId="6" applyNumberFormat="1" applyBorder="1" applyProtection="1">
      <alignment horizontal="left" vertical="center" indent="1" shrinkToFit="1"/>
      <protection locked="0"/>
    </xf>
    <xf numFmtId="168" fontId="20" fillId="6" borderId="127" xfId="6" applyNumberFormat="1" applyFill="1" applyBorder="1">
      <alignment horizontal="left" vertical="center" indent="1" shrinkToFit="1"/>
    </xf>
    <xf numFmtId="168" fontId="20" fillId="6" borderId="45" xfId="6" applyNumberFormat="1" applyFill="1" applyBorder="1">
      <alignment horizontal="left" vertical="center" indent="1" shrinkToFit="1"/>
    </xf>
    <xf numFmtId="168" fontId="20" fillId="6" borderId="61" xfId="6" applyNumberFormat="1" applyFill="1" applyBorder="1">
      <alignment horizontal="left" vertical="center" indent="1" shrinkToFit="1"/>
    </xf>
    <xf numFmtId="168" fontId="20" fillId="0" borderId="7" xfId="6" applyNumberFormat="1" applyBorder="1" applyProtection="1">
      <alignment horizontal="left" vertical="center" indent="1" shrinkToFit="1"/>
      <protection locked="0"/>
    </xf>
    <xf numFmtId="168" fontId="20" fillId="0" borderId="77" xfId="6" applyNumberFormat="1" applyBorder="1" applyProtection="1">
      <alignment horizontal="left" vertical="center" indent="1" shrinkToFit="1"/>
      <protection locked="0"/>
    </xf>
    <xf numFmtId="168" fontId="20" fillId="6" borderId="57" xfId="6" applyNumberFormat="1" applyFill="1" applyBorder="1">
      <alignment horizontal="left" vertical="center" indent="1" shrinkToFit="1"/>
    </xf>
    <xf numFmtId="168" fontId="20" fillId="6" borderId="84" xfId="6" applyNumberFormat="1" applyFill="1" applyBorder="1">
      <alignment horizontal="left" vertical="center" indent="1" shrinkToFit="1"/>
    </xf>
    <xf numFmtId="168" fontId="20" fillId="6" borderId="111" xfId="6" applyNumberFormat="1" applyFill="1" applyBorder="1">
      <alignment horizontal="left" vertical="center" indent="1" shrinkToFit="1"/>
    </xf>
    <xf numFmtId="168" fontId="20" fillId="6" borderId="15" xfId="6" applyNumberFormat="1" applyFill="1" applyBorder="1">
      <alignment horizontal="left" vertical="center" indent="1" shrinkToFit="1"/>
    </xf>
    <xf numFmtId="168" fontId="20" fillId="6" borderId="128" xfId="6" applyNumberFormat="1" applyFill="1" applyBorder="1">
      <alignment horizontal="left" vertical="center" indent="1" shrinkToFit="1"/>
    </xf>
    <xf numFmtId="168" fontId="20" fillId="6" borderId="55" xfId="6" applyNumberFormat="1" applyFill="1" applyBorder="1">
      <alignment horizontal="left" vertical="center" indent="1" shrinkToFit="1"/>
    </xf>
    <xf numFmtId="168" fontId="20" fillId="6" borderId="62" xfId="6" applyNumberFormat="1" applyFill="1" applyBorder="1">
      <alignment horizontal="left" vertical="center" indent="1" shrinkToFit="1"/>
    </xf>
    <xf numFmtId="168" fontId="20" fillId="6" borderId="6" xfId="1" applyNumberFormat="1" applyFont="1" applyFill="1" applyBorder="1" applyProtection="1">
      <alignment horizontal="left" vertical="center" indent="1" shrinkToFit="1"/>
    </xf>
    <xf numFmtId="168" fontId="20" fillId="6" borderId="121" xfId="1" applyNumberFormat="1" applyFont="1" applyFill="1" applyBorder="1" applyProtection="1">
      <alignment horizontal="left" vertical="center" indent="1" shrinkToFit="1"/>
    </xf>
    <xf numFmtId="168" fontId="20" fillId="6" borderId="13" xfId="1" applyNumberFormat="1" applyFont="1" applyFill="1" applyBorder="1" applyAlignment="1">
      <alignment horizontal="right" vertical="center" indent="2" shrinkToFit="1"/>
    </xf>
    <xf numFmtId="168" fontId="20" fillId="6" borderId="112" xfId="1" applyNumberFormat="1" applyFont="1" applyFill="1" applyBorder="1" applyAlignment="1" applyProtection="1">
      <alignment horizontal="right" vertical="center" indent="2" shrinkToFit="1"/>
    </xf>
    <xf numFmtId="168" fontId="20" fillId="6" borderId="45" xfId="1" applyNumberFormat="1" applyFont="1" applyFill="1" applyBorder="1" applyProtection="1">
      <alignment horizontal="left" vertical="center" indent="1" shrinkToFit="1"/>
    </xf>
    <xf numFmtId="168" fontId="20" fillId="6" borderId="55" xfId="1" applyNumberFormat="1" applyFont="1" applyFill="1" applyBorder="1" applyAlignment="1" applyProtection="1">
      <alignment horizontal="right" vertical="center" indent="2" shrinkToFit="1"/>
    </xf>
    <xf numFmtId="165" fontId="43" fillId="0" borderId="35" xfId="1" applyNumberFormat="1" applyFont="1" applyBorder="1" applyProtection="1">
      <alignment horizontal="left" vertical="center" indent="1" shrinkToFit="1"/>
      <protection locked="0"/>
    </xf>
    <xf numFmtId="165" fontId="33" fillId="0" borderId="35" xfId="1" applyNumberFormat="1" applyFont="1" applyBorder="1" applyProtection="1">
      <alignment horizontal="left" vertical="center" indent="1" shrinkToFit="1"/>
      <protection locked="0"/>
    </xf>
    <xf numFmtId="165" fontId="33" fillId="0" borderId="60" xfId="1" applyNumberFormat="1" applyFont="1" applyBorder="1" applyProtection="1">
      <alignment horizontal="left" vertical="center" indent="1" shrinkToFit="1"/>
      <protection locked="0"/>
    </xf>
    <xf numFmtId="168" fontId="20" fillId="6" borderId="61" xfId="1" applyNumberFormat="1" applyFont="1" applyFill="1" applyBorder="1" applyAlignment="1">
      <alignment vertical="center" shrinkToFit="1"/>
    </xf>
    <xf numFmtId="168" fontId="20" fillId="6" borderId="126" xfId="1" applyNumberFormat="1" applyFont="1" applyFill="1" applyBorder="1" applyAlignment="1">
      <alignment horizontal="right" vertical="center" indent="2" shrinkToFit="1"/>
    </xf>
    <xf numFmtId="168" fontId="20" fillId="6" borderId="83" xfId="1" applyNumberFormat="1" applyFont="1" applyFill="1" applyBorder="1" applyAlignment="1">
      <alignment horizontal="right" vertical="center" indent="2" shrinkToFit="1"/>
    </xf>
    <xf numFmtId="168" fontId="20" fillId="6" borderId="62" xfId="1" applyNumberFormat="1" applyFont="1" applyFill="1" applyBorder="1" applyAlignment="1">
      <alignment horizontal="right" vertical="center" shrinkToFit="1"/>
    </xf>
    <xf numFmtId="168" fontId="2" fillId="10" borderId="79" xfId="0" applyNumberFormat="1" applyFont="1" applyFill="1" applyBorder="1"/>
    <xf numFmtId="168" fontId="8" fillId="6" borderId="5" xfId="6" applyNumberFormat="1" applyFont="1" applyFill="1" applyAlignment="1">
      <alignment horizontal="left" vertical="center" indent="1"/>
    </xf>
    <xf numFmtId="168" fontId="8" fillId="6" borderId="5" xfId="6" applyNumberFormat="1" applyFont="1" applyFill="1">
      <alignment horizontal="left" vertical="center" indent="1" shrinkToFit="1"/>
    </xf>
    <xf numFmtId="168" fontId="29" fillId="6" borderId="36" xfId="0" applyNumberFormat="1" applyFont="1" applyFill="1" applyBorder="1"/>
    <xf numFmtId="168" fontId="29" fillId="6" borderId="13" xfId="1" applyNumberFormat="1" applyFont="1" applyFill="1" applyBorder="1">
      <alignment horizontal="left" vertical="center" indent="1" shrinkToFit="1"/>
    </xf>
    <xf numFmtId="168" fontId="0" fillId="8" borderId="0" xfId="0" applyNumberFormat="1" applyFill="1" applyAlignment="1">
      <alignment vertical="center"/>
    </xf>
    <xf numFmtId="168" fontId="0" fillId="6" borderId="35" xfId="0" applyNumberFormat="1" applyFill="1" applyBorder="1" applyAlignment="1">
      <alignment horizontal="center" vertical="center" wrapText="1"/>
    </xf>
    <xf numFmtId="168" fontId="0" fillId="6" borderId="5" xfId="0" applyNumberFormat="1" applyFill="1" applyBorder="1" applyAlignment="1">
      <alignment horizontal="center" vertical="center" wrapText="1"/>
    </xf>
    <xf numFmtId="168" fontId="29" fillId="0" borderId="5" xfId="1" applyNumberFormat="1" applyFont="1" applyAlignment="1" applyProtection="1">
      <alignment horizontal="left" vertical="center" shrinkToFit="1"/>
      <protection locked="0"/>
    </xf>
    <xf numFmtId="168" fontId="29" fillId="6" borderId="5" xfId="1" applyNumberFormat="1" applyFont="1" applyFill="1" applyAlignment="1">
      <alignment horizontal="left" vertical="center" shrinkToFit="1"/>
    </xf>
    <xf numFmtId="168" fontId="44" fillId="0" borderId="5" xfId="1" applyNumberFormat="1" applyFont="1" applyAlignment="1" applyProtection="1">
      <alignment horizontal="left" vertical="center" shrinkToFit="1"/>
      <protection locked="0"/>
    </xf>
    <xf numFmtId="168" fontId="29" fillId="0" borderId="8" xfId="1" applyNumberFormat="1" applyFont="1" applyBorder="1" applyAlignment="1" applyProtection="1">
      <alignment horizontal="left" vertical="center" shrinkToFit="1"/>
      <protection locked="0"/>
    </xf>
    <xf numFmtId="168" fontId="29" fillId="6" borderId="8" xfId="1" applyNumberFormat="1" applyFont="1" applyFill="1" applyBorder="1" applyAlignment="1">
      <alignment horizontal="left" vertical="center" shrinkToFit="1"/>
    </xf>
    <xf numFmtId="168" fontId="29" fillId="6" borderId="13" xfId="1" applyNumberFormat="1" applyFont="1" applyFill="1" applyBorder="1" applyAlignment="1">
      <alignment horizontal="left" vertical="center" shrinkToFit="1"/>
    </xf>
    <xf numFmtId="168" fontId="20" fillId="6" borderId="13" xfId="0" applyNumberFormat="1" applyFont="1" applyFill="1" applyBorder="1" applyAlignment="1">
      <alignment horizontal="right" vertical="center"/>
    </xf>
    <xf numFmtId="168" fontId="0" fillId="8" borderId="0" xfId="0" applyNumberFormat="1" applyFill="1"/>
    <xf numFmtId="168" fontId="29" fillId="0" borderId="5" xfId="1" applyNumberFormat="1" applyFont="1" applyProtection="1">
      <alignment horizontal="left" vertical="center" indent="1" shrinkToFit="1"/>
      <protection locked="0"/>
    </xf>
    <xf numFmtId="168" fontId="29" fillId="6" borderId="5" xfId="1" applyNumberFormat="1" applyFont="1" applyFill="1">
      <alignment horizontal="left" vertical="center" indent="1" shrinkToFit="1"/>
    </xf>
    <xf numFmtId="168" fontId="29" fillId="0" borderId="8" xfId="1" applyNumberFormat="1" applyFont="1" applyBorder="1" applyProtection="1">
      <alignment horizontal="left" vertical="center" indent="1" shrinkToFit="1"/>
      <protection locked="0"/>
    </xf>
    <xf numFmtId="168" fontId="29" fillId="6" borderId="8" xfId="1" applyNumberFormat="1" applyFont="1" applyFill="1" applyBorder="1">
      <alignment horizontal="left" vertical="center" indent="1" shrinkToFit="1"/>
    </xf>
    <xf numFmtId="168" fontId="29" fillId="6" borderId="5" xfId="1" applyNumberFormat="1" applyFont="1" applyFill="1" applyAlignment="1" applyProtection="1">
      <alignment horizontal="left" vertical="center" shrinkToFit="1"/>
    </xf>
    <xf numFmtId="168" fontId="29" fillId="6" borderId="8" xfId="1" applyNumberFormat="1" applyFont="1" applyFill="1" applyBorder="1" applyAlignment="1" applyProtection="1">
      <alignment horizontal="left" vertical="center" shrinkToFit="1"/>
    </xf>
    <xf numFmtId="168" fontId="29" fillId="6" borderId="13" xfId="1" applyNumberFormat="1" applyFont="1" applyFill="1" applyBorder="1" applyAlignment="1" applyProtection="1">
      <alignment horizontal="left" vertical="center" shrinkToFit="1"/>
    </xf>
    <xf numFmtId="168" fontId="29" fillId="6" borderId="5" xfId="1" applyNumberFormat="1" applyFont="1" applyFill="1" applyProtection="1">
      <alignment horizontal="left" vertical="center" indent="1" shrinkToFit="1"/>
    </xf>
    <xf numFmtId="168" fontId="29" fillId="6" borderId="8" xfId="1" applyNumberFormat="1" applyFont="1" applyFill="1" applyBorder="1" applyProtection="1">
      <alignment horizontal="left" vertical="center" indent="1" shrinkToFit="1"/>
    </xf>
    <xf numFmtId="168" fontId="29" fillId="6" borderId="13" xfId="1" applyNumberFormat="1" applyFont="1" applyFill="1" applyBorder="1" applyProtection="1">
      <alignment horizontal="left" vertical="center" indent="1" shrinkToFit="1"/>
    </xf>
    <xf numFmtId="168" fontId="2" fillId="10" borderId="5" xfId="0" applyNumberFormat="1" applyFont="1" applyFill="1" applyBorder="1"/>
    <xf numFmtId="168" fontId="33" fillId="6" borderId="5" xfId="0" applyNumberFormat="1" applyFont="1" applyFill="1" applyBorder="1"/>
    <xf numFmtId="168" fontId="0" fillId="6" borderId="5" xfId="0" applyNumberFormat="1" applyFill="1" applyBorder="1"/>
    <xf numFmtId="168" fontId="0" fillId="0" borderId="5" xfId="0" applyNumberFormat="1" applyBorder="1" applyProtection="1">
      <protection locked="0"/>
    </xf>
    <xf numFmtId="168" fontId="33" fillId="0" borderId="5" xfId="0" applyNumberFormat="1" applyFont="1" applyBorder="1" applyProtection="1">
      <protection locked="0"/>
    </xf>
    <xf numFmtId="168" fontId="33" fillId="6" borderId="0" xfId="0" applyNumberFormat="1" applyFont="1" applyFill="1"/>
    <xf numFmtId="168" fontId="33" fillId="0" borderId="8" xfId="0" applyNumberFormat="1" applyFont="1" applyBorder="1" applyProtection="1">
      <protection locked="0"/>
    </xf>
    <xf numFmtId="168" fontId="33" fillId="6" borderId="8" xfId="0" applyNumberFormat="1" applyFont="1" applyFill="1" applyBorder="1"/>
    <xf numFmtId="168" fontId="20" fillId="6" borderId="80" xfId="0" applyNumberFormat="1" applyFont="1" applyFill="1" applyBorder="1"/>
    <xf numFmtId="168" fontId="20" fillId="0" borderId="86" xfId="0" applyNumberFormat="1" applyFont="1" applyBorder="1" applyProtection="1">
      <protection locked="0"/>
    </xf>
    <xf numFmtId="168" fontId="0" fillId="0" borderId="0" xfId="0" applyNumberFormat="1"/>
    <xf numFmtId="168" fontId="20" fillId="6" borderId="86" xfId="0" applyNumberFormat="1" applyFont="1" applyFill="1" applyBorder="1"/>
    <xf numFmtId="168" fontId="33" fillId="6" borderId="5" xfId="0" applyNumberFormat="1" applyFont="1" applyFill="1" applyBorder="1" applyAlignment="1">
      <alignment horizontal="center"/>
    </xf>
    <xf numFmtId="168" fontId="33" fillId="0" borderId="5" xfId="0" applyNumberFormat="1" applyFont="1" applyBorder="1" applyAlignment="1" applyProtection="1">
      <alignment horizontal="center"/>
      <protection locked="0"/>
    </xf>
    <xf numFmtId="168" fontId="20" fillId="6" borderId="80" xfId="0" applyNumberFormat="1" applyFont="1" applyFill="1" applyBorder="1" applyAlignment="1">
      <alignment vertical="center"/>
    </xf>
    <xf numFmtId="168" fontId="20" fillId="0" borderId="80" xfId="0" applyNumberFormat="1" applyFont="1" applyBorder="1" applyAlignment="1" applyProtection="1">
      <alignment vertical="center"/>
      <protection locked="0"/>
    </xf>
    <xf numFmtId="168" fontId="38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68" fontId="8" fillId="0" borderId="26" xfId="0" applyNumberFormat="1" applyFont="1" applyBorder="1" applyAlignment="1">
      <alignment vertical="center"/>
    </xf>
    <xf numFmtId="168" fontId="10" fillId="4" borderId="26" xfId="0" applyNumberFormat="1" applyFont="1" applyFill="1" applyBorder="1" applyAlignment="1">
      <alignment horizontal="right" vertical="center"/>
    </xf>
    <xf numFmtId="168" fontId="10" fillId="0" borderId="26" xfId="0" applyNumberFormat="1" applyFont="1" applyBorder="1" applyAlignment="1">
      <alignment vertical="center"/>
    </xf>
    <xf numFmtId="168" fontId="10" fillId="4" borderId="30" xfId="0" applyNumberFormat="1" applyFont="1" applyFill="1" applyBorder="1" applyAlignment="1">
      <alignment horizontal="right" vertical="center"/>
    </xf>
    <xf numFmtId="168" fontId="10" fillId="0" borderId="0" xfId="0" applyNumberFormat="1" applyFont="1" applyAlignment="1">
      <alignment horizontal="right" vertical="center"/>
    </xf>
    <xf numFmtId="168" fontId="9" fillId="0" borderId="130" xfId="0" applyNumberFormat="1" applyFont="1" applyBorder="1" applyAlignment="1">
      <alignment vertical="center"/>
    </xf>
    <xf numFmtId="168" fontId="8" fillId="0" borderId="131" xfId="0" applyNumberFormat="1" applyFont="1" applyBorder="1" applyAlignment="1">
      <alignment horizontal="right" vertical="center"/>
    </xf>
    <xf numFmtId="168" fontId="10" fillId="0" borderId="131" xfId="0" applyNumberFormat="1" applyFont="1" applyBorder="1" applyAlignment="1">
      <alignment horizontal="right" vertical="center"/>
    </xf>
    <xf numFmtId="168" fontId="8" fillId="0" borderId="0" xfId="0" applyNumberFormat="1" applyFont="1" applyAlignment="1">
      <alignment horizontal="right" vertical="center"/>
    </xf>
    <xf numFmtId="168" fontId="12" fillId="0" borderId="22" xfId="0" applyNumberFormat="1" applyFont="1" applyBorder="1" applyAlignment="1" applyProtection="1">
      <alignment horizontal="right" vertical="center"/>
      <protection locked="0"/>
    </xf>
    <xf numFmtId="168" fontId="14" fillId="0" borderId="26" xfId="0" applyNumberFormat="1" applyFont="1" applyBorder="1" applyAlignment="1" applyProtection="1">
      <alignment horizontal="right" vertical="center"/>
      <protection locked="0"/>
    </xf>
    <xf numFmtId="168" fontId="14" fillId="0" borderId="30" xfId="0" applyNumberFormat="1" applyFont="1" applyBorder="1" applyAlignment="1" applyProtection="1">
      <alignment horizontal="right" vertical="center"/>
      <protection locked="0"/>
    </xf>
    <xf numFmtId="168" fontId="20" fillId="0" borderId="5" xfId="1" applyNumberFormat="1" applyFont="1" applyProtection="1">
      <alignment horizontal="left" vertical="center" indent="1" shrinkToFit="1"/>
      <protection locked="0"/>
    </xf>
    <xf numFmtId="168" fontId="20" fillId="0" borderId="8" xfId="1" applyNumberFormat="1" applyFont="1" applyBorder="1" applyProtection="1">
      <alignment horizontal="left" vertical="center" indent="1" shrinkToFit="1"/>
      <protection locked="0"/>
    </xf>
    <xf numFmtId="168" fontId="20" fillId="6" borderId="13" xfId="1" applyNumberFormat="1" applyFont="1" applyFill="1" applyBorder="1">
      <alignment horizontal="left" vertical="center" indent="1" shrinkToFit="1"/>
    </xf>
    <xf numFmtId="168" fontId="2" fillId="5" borderId="0" xfId="0" applyNumberFormat="1" applyFont="1" applyFill="1" applyAlignment="1">
      <alignment vertical="center"/>
    </xf>
    <xf numFmtId="168" fontId="17" fillId="5" borderId="0" xfId="0" applyNumberFormat="1" applyFont="1" applyFill="1" applyAlignment="1">
      <alignment vertical="center"/>
    </xf>
    <xf numFmtId="168" fontId="20" fillId="6" borderId="35" xfId="0" applyNumberFormat="1" applyFont="1" applyFill="1" applyBorder="1"/>
    <xf numFmtId="168" fontId="20" fillId="6" borderId="5" xfId="0" applyNumberFormat="1" applyFont="1" applyFill="1" applyBorder="1"/>
    <xf numFmtId="168" fontId="20" fillId="6" borderId="63" xfId="0" applyNumberFormat="1" applyFont="1" applyFill="1" applyBorder="1"/>
    <xf numFmtId="168" fontId="20" fillId="6" borderId="80" xfId="1" applyNumberFormat="1" applyFont="1" applyFill="1" applyBorder="1">
      <alignment horizontal="left" vertical="center" indent="1" shrinkToFit="1"/>
    </xf>
    <xf numFmtId="168" fontId="20" fillId="6" borderId="81" xfId="1" applyNumberFormat="1" applyFont="1" applyFill="1" applyBorder="1">
      <alignment horizontal="left" vertical="center" indent="1" shrinkToFit="1"/>
    </xf>
    <xf numFmtId="168" fontId="20" fillId="6" borderId="101" xfId="1" applyNumberFormat="1" applyFont="1" applyFill="1" applyBorder="1">
      <alignment horizontal="left" vertical="center" indent="1" shrinkToFit="1"/>
    </xf>
    <xf numFmtId="168" fontId="20" fillId="6" borderId="86" xfId="1" applyNumberFormat="1" applyFont="1" applyFill="1" applyBorder="1">
      <alignment horizontal="left" vertical="center" indent="1" shrinkToFit="1"/>
    </xf>
    <xf numFmtId="168" fontId="20" fillId="0" borderId="80" xfId="1" applyNumberFormat="1" applyFont="1" applyBorder="1" applyProtection="1">
      <alignment horizontal="left" vertical="center" indent="1" shrinkToFit="1"/>
      <protection locked="0"/>
    </xf>
    <xf numFmtId="168" fontId="20" fillId="0" borderId="81" xfId="1" applyNumberFormat="1" applyFont="1" applyBorder="1" applyProtection="1">
      <alignment horizontal="left" vertical="center" indent="1" shrinkToFit="1"/>
      <protection locked="0"/>
    </xf>
    <xf numFmtId="168" fontId="20" fillId="0" borderId="101" xfId="1" applyNumberFormat="1" applyFont="1" applyBorder="1" applyProtection="1">
      <alignment horizontal="left" vertical="center" indent="1" shrinkToFit="1"/>
      <protection locked="0"/>
    </xf>
    <xf numFmtId="168" fontId="20" fillId="6" borderId="36" xfId="1" applyNumberFormat="1" applyFont="1" applyFill="1" applyBorder="1">
      <alignment horizontal="left" vertical="center" indent="1" shrinkToFit="1"/>
    </xf>
    <xf numFmtId="168" fontId="20" fillId="0" borderId="79" xfId="1" applyNumberFormat="1" applyFont="1" applyBorder="1" applyProtection="1">
      <alignment horizontal="left" vertical="center" indent="1" shrinkToFit="1"/>
      <protection locked="0"/>
    </xf>
    <xf numFmtId="168" fontId="20" fillId="0" borderId="36" xfId="1" applyNumberFormat="1" applyFont="1" applyBorder="1" applyProtection="1">
      <alignment horizontal="left" vertical="center" indent="1" shrinkToFit="1"/>
      <protection locked="0"/>
    </xf>
    <xf numFmtId="168" fontId="20" fillId="6" borderId="92" xfId="1" applyNumberFormat="1" applyFont="1" applyFill="1" applyBorder="1">
      <alignment horizontal="left" vertical="center" indent="1" shrinkToFit="1"/>
    </xf>
    <xf numFmtId="168" fontId="20" fillId="0" borderId="35" xfId="1" applyNumberFormat="1" applyFont="1" applyBorder="1" applyProtection="1">
      <alignment horizontal="left" vertical="center" indent="1" shrinkToFit="1"/>
      <protection locked="0"/>
    </xf>
    <xf numFmtId="168" fontId="20" fillId="6" borderId="63" xfId="1" applyNumberFormat="1" applyFont="1" applyFill="1" applyBorder="1">
      <alignment horizontal="left" vertical="center" indent="1" shrinkToFit="1"/>
    </xf>
    <xf numFmtId="168" fontId="20" fillId="6" borderId="8" xfId="1" applyNumberFormat="1" applyFont="1" applyFill="1" applyBorder="1">
      <alignment horizontal="left" vertical="center" indent="1" shrinkToFit="1"/>
    </xf>
    <xf numFmtId="168" fontId="20" fillId="0" borderId="60" xfId="1" applyNumberFormat="1" applyFont="1" applyBorder="1" applyProtection="1">
      <alignment horizontal="left" vertical="center" indent="1" shrinkToFit="1"/>
      <protection locked="0"/>
    </xf>
    <xf numFmtId="168" fontId="20" fillId="6" borderId="82" xfId="1" applyNumberFormat="1" applyFont="1" applyFill="1" applyBorder="1">
      <alignment horizontal="left" vertical="center" indent="1" shrinkToFit="1"/>
    </xf>
    <xf numFmtId="168" fontId="20" fillId="0" borderId="82" xfId="1" applyNumberFormat="1" applyFont="1" applyBorder="1" applyProtection="1">
      <alignment horizontal="left" vertical="center" indent="1" shrinkToFit="1"/>
      <protection locked="0"/>
    </xf>
    <xf numFmtId="165" fontId="33" fillId="0" borderId="5" xfId="1" applyNumberFormat="1" applyFont="1" applyProtection="1">
      <alignment horizontal="left" vertical="center" indent="1" shrinkToFit="1"/>
      <protection locked="0"/>
    </xf>
    <xf numFmtId="165" fontId="33" fillId="0" borderId="8" xfId="1" applyNumberFormat="1" applyFont="1" applyBorder="1" applyProtection="1">
      <alignment horizontal="left" vertical="center" indent="1" shrinkToFit="1"/>
      <protection locked="0"/>
    </xf>
    <xf numFmtId="165" fontId="43" fillId="0" borderId="5" xfId="1" applyNumberFormat="1" applyFont="1" applyProtection="1">
      <alignment horizontal="left" vertical="center" indent="1" shrinkToFit="1"/>
      <protection locked="0"/>
    </xf>
    <xf numFmtId="165" fontId="43" fillId="0" borderId="59" xfId="1" applyNumberFormat="1" applyFont="1" applyBorder="1" applyProtection="1">
      <alignment horizontal="left" vertical="center" indent="1" shrinkToFit="1"/>
      <protection locked="0"/>
    </xf>
    <xf numFmtId="165" fontId="33" fillId="0" borderId="114" xfId="1" applyNumberFormat="1" applyFont="1" applyBorder="1" applyProtection="1">
      <alignment horizontal="left" vertical="center" indent="1" shrinkToFit="1"/>
      <protection locked="0"/>
    </xf>
    <xf numFmtId="165" fontId="33" fillId="0" borderId="59" xfId="1" applyNumberFormat="1" applyFont="1" applyBorder="1" applyProtection="1">
      <alignment horizontal="left" vertical="center" indent="1" shrinkToFit="1"/>
      <protection locked="0"/>
    </xf>
    <xf numFmtId="165" fontId="33" fillId="0" borderId="124" xfId="1" applyNumberFormat="1" applyFont="1" applyBorder="1" applyProtection="1">
      <alignment horizontal="left" vertical="center" indent="1" shrinkToFit="1"/>
      <protection locked="0"/>
    </xf>
    <xf numFmtId="165" fontId="33" fillId="0" borderId="122" xfId="1" applyNumberFormat="1" applyFont="1" applyBorder="1" applyProtection="1">
      <alignment horizontal="left" vertical="center" indent="1" shrinkToFit="1"/>
      <protection locked="0"/>
    </xf>
    <xf numFmtId="165" fontId="20" fillId="0" borderId="5" xfId="0" applyNumberFormat="1" applyFont="1" applyBorder="1" applyAlignment="1" applyProtection="1">
      <alignment vertical="center"/>
      <protection locked="0"/>
    </xf>
    <xf numFmtId="165" fontId="20" fillId="0" borderId="8" xfId="0" applyNumberFormat="1" applyFont="1" applyBorder="1" applyAlignment="1" applyProtection="1">
      <alignment vertical="center"/>
      <protection locked="0"/>
    </xf>
    <xf numFmtId="165" fontId="20" fillId="0" borderId="5" xfId="0" applyNumberFormat="1" applyFont="1" applyBorder="1" applyAlignment="1" applyProtection="1">
      <alignment horizontal="center" vertical="center"/>
      <protection locked="0"/>
    </xf>
    <xf numFmtId="165" fontId="20" fillId="0" borderId="8" xfId="0" applyNumberFormat="1" applyFont="1" applyBorder="1" applyAlignment="1" applyProtection="1">
      <alignment horizontal="center" vertical="center"/>
      <protection locked="0"/>
    </xf>
    <xf numFmtId="165" fontId="20" fillId="0" borderId="5" xfId="0" applyNumberFormat="1" applyFont="1" applyBorder="1" applyAlignment="1" applyProtection="1">
      <alignment horizontal="center"/>
      <protection locked="0"/>
    </xf>
    <xf numFmtId="0" fontId="0" fillId="8" borderId="0" xfId="0" applyFill="1" applyAlignment="1">
      <alignment horizontal="center" vertical="center"/>
    </xf>
    <xf numFmtId="0" fontId="29" fillId="0" borderId="5" xfId="0" applyFont="1" applyBorder="1" applyAlignment="1" applyProtection="1">
      <alignment vertical="center"/>
      <protection locked="0"/>
    </xf>
    <xf numFmtId="49" fontId="0" fillId="0" borderId="16" xfId="0" applyNumberFormat="1" applyBorder="1" applyAlignment="1">
      <alignment vertic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4" fontId="8" fillId="0" borderId="0" xfId="0" applyNumberFormat="1" applyFont="1" applyProtection="1">
      <protection locked="0"/>
    </xf>
    <xf numFmtId="0" fontId="15" fillId="0" borderId="16" xfId="0" applyFont="1" applyBorder="1" applyAlignment="1" applyProtection="1">
      <alignment horizontal="center"/>
      <protection locked="0"/>
    </xf>
    <xf numFmtId="0" fontId="8" fillId="6" borderId="5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vertical="center" wrapText="1"/>
    </xf>
    <xf numFmtId="49" fontId="0" fillId="0" borderId="16" xfId="0" applyNumberFormat="1" applyBorder="1"/>
    <xf numFmtId="49" fontId="15" fillId="0" borderId="0" xfId="0" applyNumberFormat="1" applyFont="1" applyAlignment="1">
      <alignment horizontal="center"/>
    </xf>
    <xf numFmtId="0" fontId="40" fillId="0" borderId="5" xfId="1" applyFont="1" applyAlignment="1" applyProtection="1">
      <alignment horizontal="left" vertical="center" wrapText="1" indent="1" shrinkToFit="1"/>
      <protection locked="0"/>
    </xf>
    <xf numFmtId="0" fontId="40" fillId="0" borderId="5" xfId="1" applyFont="1" applyProtection="1">
      <alignment horizontal="left" vertical="center" indent="1" shrinkToFit="1"/>
      <protection locked="0"/>
    </xf>
    <xf numFmtId="168" fontId="29" fillId="6" borderId="36" xfId="1" applyNumberFormat="1" applyFont="1" applyFill="1" applyBorder="1">
      <alignment horizontal="left" vertical="center" indent="1" shrinkToFit="1"/>
    </xf>
    <xf numFmtId="168" fontId="29" fillId="6" borderId="18" xfId="1" applyNumberFormat="1" applyFont="1" applyFill="1" applyBorder="1">
      <alignment horizontal="left" vertical="center" indent="1" shrinkToFit="1"/>
    </xf>
    <xf numFmtId="168" fontId="29" fillId="7" borderId="18" xfId="0" applyNumberFormat="1" applyFont="1" applyFill="1" applyBorder="1"/>
    <xf numFmtId="168" fontId="29" fillId="7" borderId="18" xfId="0" applyNumberFormat="1" applyFont="1" applyFill="1" applyBorder="1" applyProtection="1">
      <protection locked="0"/>
    </xf>
    <xf numFmtId="0" fontId="8" fillId="6" borderId="60" xfId="0" applyFont="1" applyFill="1" applyBorder="1" applyAlignment="1">
      <alignment horizontal="center" vertical="center" wrapText="1"/>
    </xf>
    <xf numFmtId="168" fontId="29" fillId="6" borderId="36" xfId="1" applyNumberFormat="1" applyFont="1" applyFill="1" applyBorder="1" applyAlignment="1" applyProtection="1">
      <alignment horizontal="left" shrinkToFit="1"/>
    </xf>
    <xf numFmtId="168" fontId="29" fillId="6" borderId="18" xfId="1" applyNumberFormat="1" applyFont="1" applyFill="1" applyBorder="1" applyAlignment="1" applyProtection="1">
      <alignment horizontal="left" shrinkToFit="1"/>
    </xf>
    <xf numFmtId="168" fontId="0" fillId="7" borderId="5" xfId="0" applyNumberFormat="1" applyFill="1" applyBorder="1"/>
    <xf numFmtId="0" fontId="39" fillId="13" borderId="0" xfId="0" applyFont="1" applyFill="1" applyAlignment="1">
      <alignment horizontal="center" vertical="center"/>
    </xf>
    <xf numFmtId="0" fontId="39" fillId="13" borderId="53" xfId="0" applyFont="1" applyFill="1" applyBorder="1" applyAlignment="1">
      <alignment horizontal="center" vertical="center"/>
    </xf>
    <xf numFmtId="0" fontId="20" fillId="0" borderId="5" xfId="5" applyProtection="1">
      <alignment horizontal="left" vertical="center" indent="1" shrinkToFit="1"/>
      <protection locked="0"/>
    </xf>
    <xf numFmtId="0" fontId="25" fillId="0" borderId="5" xfId="1" applyProtection="1">
      <alignment horizontal="left" vertical="center" indent="1" shrinkToFit="1"/>
      <protection locked="0"/>
    </xf>
    <xf numFmtId="0" fontId="5" fillId="6" borderId="1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49" fontId="25" fillId="0" borderId="5" xfId="1" applyNumberFormat="1" applyProtection="1">
      <alignment horizontal="left" vertical="center" indent="1" shrinkToFit="1"/>
      <protection locked="0"/>
    </xf>
    <xf numFmtId="0" fontId="17" fillId="2" borderId="5" xfId="2" applyFont="1" applyBorder="1" applyAlignment="1">
      <alignment horizontal="left" vertical="center" wrapText="1"/>
    </xf>
    <xf numFmtId="14" fontId="20" fillId="0" borderId="5" xfId="5" applyNumberFormat="1" applyProtection="1">
      <alignment horizontal="left" vertical="center" indent="1" shrinkToFit="1"/>
      <protection locked="0"/>
    </xf>
    <xf numFmtId="0" fontId="17" fillId="2" borderId="14" xfId="2" applyFont="1" applyBorder="1" applyAlignment="1">
      <alignment horizontal="left" vertical="center" wrapText="1"/>
    </xf>
    <xf numFmtId="0" fontId="17" fillId="2" borderId="45" xfId="2" applyFont="1" applyBorder="1" applyAlignment="1">
      <alignment horizontal="left" vertical="center" wrapText="1"/>
    </xf>
    <xf numFmtId="0" fontId="17" fillId="2" borderId="35" xfId="2" applyFont="1" applyBorder="1" applyAlignment="1">
      <alignment horizontal="left" vertical="center" wrapText="1"/>
    </xf>
    <xf numFmtId="0" fontId="25" fillId="0" borderId="36" xfId="1" applyBorder="1" applyProtection="1">
      <alignment horizontal="left" vertical="center" indent="1" shrinkToFit="1"/>
      <protection locked="0"/>
    </xf>
    <xf numFmtId="49" fontId="25" fillId="0" borderId="36" xfId="1" applyNumberFormat="1" applyBorder="1" applyProtection="1">
      <alignment horizontal="left" vertical="center" indent="1" shrinkToFit="1"/>
      <protection locked="0"/>
    </xf>
    <xf numFmtId="0" fontId="25" fillId="6" borderId="5" xfId="1" applyFill="1">
      <alignment horizontal="left" vertical="center" indent="1" shrinkToFit="1"/>
    </xf>
    <xf numFmtId="0" fontId="2" fillId="5" borderId="5" xfId="0" applyFont="1" applyFill="1" applyBorder="1" applyAlignment="1">
      <alignment horizontal="left" wrapText="1"/>
    </xf>
    <xf numFmtId="0" fontId="20" fillId="6" borderId="15" xfId="1" applyFont="1" applyFill="1" applyBorder="1" applyAlignment="1">
      <alignment horizontal="center" vertical="center" shrinkToFit="1"/>
    </xf>
    <xf numFmtId="0" fontId="20" fillId="6" borderId="55" xfId="1" applyFont="1" applyFill="1" applyBorder="1" applyAlignment="1">
      <alignment horizontal="center" vertical="center" shrinkToFit="1"/>
    </xf>
    <xf numFmtId="0" fontId="20" fillId="6" borderId="56" xfId="1" applyFont="1" applyFill="1" applyBorder="1" applyAlignment="1">
      <alignment horizontal="center" vertical="center" shrinkToFit="1"/>
    </xf>
    <xf numFmtId="0" fontId="2" fillId="5" borderId="14" xfId="0" applyFont="1" applyFill="1" applyBorder="1" applyAlignment="1">
      <alignment horizontal="left" wrapText="1"/>
    </xf>
    <xf numFmtId="0" fontId="2" fillId="5" borderId="45" xfId="0" applyFont="1" applyFill="1" applyBorder="1" applyAlignment="1">
      <alignment horizontal="left" wrapText="1"/>
    </xf>
    <xf numFmtId="0" fontId="2" fillId="5" borderId="35" xfId="0" applyFont="1" applyFill="1" applyBorder="1" applyAlignment="1">
      <alignment horizontal="left" wrapText="1"/>
    </xf>
    <xf numFmtId="0" fontId="0" fillId="3" borderId="8" xfId="3" applyFont="1" applyBorder="1" applyAlignment="1">
      <alignment horizontal="center" vertical="center" wrapText="1"/>
    </xf>
    <xf numFmtId="0" fontId="0" fillId="3" borderId="36" xfId="3" applyFon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0" fillId="6" borderId="13" xfId="1" applyFont="1" applyFill="1" applyBorder="1">
      <alignment horizontal="left" vertical="center" indent="1" shrinkToFit="1"/>
    </xf>
    <xf numFmtId="0" fontId="2" fillId="5" borderId="0" xfId="0" applyFont="1" applyFill="1" applyAlignment="1">
      <alignment horizontal="left" vertical="center" wrapText="1"/>
    </xf>
    <xf numFmtId="0" fontId="0" fillId="8" borderId="0" xfId="0" applyFill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5" borderId="52" xfId="3" applyFont="1" applyFill="1" applyBorder="1" applyAlignment="1">
      <alignment horizontal="left" vertical="center" wrapText="1"/>
    </xf>
    <xf numFmtId="0" fontId="2" fillId="5" borderId="53" xfId="3" applyFont="1" applyFill="1" applyBorder="1" applyAlignment="1">
      <alignment horizontal="left" vertical="center" wrapText="1"/>
    </xf>
    <xf numFmtId="0" fontId="0" fillId="8" borderId="57" xfId="0" applyFill="1" applyBorder="1" applyAlignment="1">
      <alignment horizontal="center"/>
    </xf>
    <xf numFmtId="0" fontId="2" fillId="5" borderId="14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2" fillId="5" borderId="52" xfId="0" applyFont="1" applyFill="1" applyBorder="1" applyAlignment="1">
      <alignment horizontal="left" vertical="center" wrapText="1"/>
    </xf>
    <xf numFmtId="0" fontId="2" fillId="5" borderId="53" xfId="0" applyFont="1" applyFill="1" applyBorder="1" applyAlignment="1">
      <alignment horizontal="left" vertical="center" wrapText="1"/>
    </xf>
    <xf numFmtId="0" fontId="2" fillId="5" borderId="53" xfId="0" applyFont="1" applyFill="1" applyBorder="1" applyAlignment="1">
      <alignment horizontal="left" wrapText="1"/>
    </xf>
    <xf numFmtId="0" fontId="0" fillId="3" borderId="1" xfId="3" applyFont="1" applyBorder="1" applyAlignment="1">
      <alignment horizontal="center" vertical="center" wrapText="1"/>
    </xf>
    <xf numFmtId="0" fontId="0" fillId="3" borderId="38" xfId="3" applyFont="1" applyBorder="1" applyAlignment="1">
      <alignment horizontal="center" vertical="center" wrapText="1"/>
    </xf>
    <xf numFmtId="0" fontId="20" fillId="0" borderId="40" xfId="1" applyFont="1" applyBorder="1" applyAlignment="1" applyProtection="1">
      <alignment horizontal="center" vertical="center" shrinkToFit="1"/>
      <protection locked="0"/>
    </xf>
    <xf numFmtId="0" fontId="20" fillId="0" borderId="46" xfId="1" applyFont="1" applyBorder="1" applyAlignment="1" applyProtection="1">
      <alignment horizontal="center" vertical="center" shrinkToFit="1"/>
      <protection locked="0"/>
    </xf>
    <xf numFmtId="0" fontId="20" fillId="0" borderId="41" xfId="1" applyFont="1" applyBorder="1" applyAlignment="1" applyProtection="1">
      <alignment horizontal="center" vertical="center" shrinkToFit="1"/>
      <protection locked="0"/>
    </xf>
    <xf numFmtId="0" fontId="0" fillId="3" borderId="9" xfId="3" applyFont="1" applyBorder="1" applyAlignment="1">
      <alignment horizontal="center" vertical="center" wrapText="1"/>
    </xf>
    <xf numFmtId="0" fontId="0" fillId="3" borderId="7" xfId="3" applyFont="1" applyBorder="1" applyAlignment="1">
      <alignment horizontal="center" vertical="center" wrapText="1"/>
    </xf>
    <xf numFmtId="0" fontId="0" fillId="3" borderId="1" xfId="3" applyFont="1" applyBorder="1" applyAlignment="1">
      <alignment horizontal="left" wrapText="1"/>
    </xf>
    <xf numFmtId="0" fontId="0" fillId="3" borderId="2" xfId="3" applyFont="1" applyBorder="1" applyAlignment="1">
      <alignment horizontal="left" wrapText="1"/>
    </xf>
    <xf numFmtId="0" fontId="20" fillId="0" borderId="48" xfId="1" applyFont="1" applyBorder="1" applyAlignment="1" applyProtection="1">
      <alignment horizontal="left" vertical="center" indent="2" shrinkToFit="1"/>
      <protection locked="0"/>
    </xf>
    <xf numFmtId="0" fontId="20" fillId="0" borderId="43" xfId="1" applyFont="1" applyBorder="1" applyAlignment="1" applyProtection="1">
      <alignment horizontal="left" vertical="center" indent="2" shrinkToFit="1"/>
      <protection locked="0"/>
    </xf>
    <xf numFmtId="0" fontId="0" fillId="3" borderId="4" xfId="3" applyFont="1" applyBorder="1" applyAlignment="1">
      <alignment horizontal="left" wrapText="1"/>
    </xf>
    <xf numFmtId="0" fontId="0" fillId="3" borderId="5" xfId="3" applyFont="1" applyBorder="1" applyAlignment="1">
      <alignment horizontal="left" wrapText="1"/>
    </xf>
    <xf numFmtId="0" fontId="20" fillId="0" borderId="14" xfId="1" applyFont="1" applyBorder="1" applyAlignment="1" applyProtection="1">
      <alignment horizontal="left" vertical="center" indent="2" shrinkToFit="1"/>
      <protection locked="0"/>
    </xf>
    <xf numFmtId="0" fontId="20" fillId="0" borderId="45" xfId="1" applyFont="1" applyBorder="1" applyAlignment="1" applyProtection="1">
      <alignment horizontal="left" vertical="center" indent="2" shrinkToFit="1"/>
      <protection locked="0"/>
    </xf>
    <xf numFmtId="0" fontId="0" fillId="3" borderId="5" xfId="3" applyFont="1" applyBorder="1" applyAlignment="1">
      <alignment horizontal="center" wrapText="1"/>
    </xf>
    <xf numFmtId="0" fontId="0" fillId="3" borderId="6" xfId="3" applyFont="1" applyBorder="1" applyAlignment="1">
      <alignment horizontal="center" wrapText="1"/>
    </xf>
    <xf numFmtId="0" fontId="20" fillId="0" borderId="133" xfId="1" applyFont="1" applyBorder="1" applyAlignment="1" applyProtection="1">
      <alignment horizontal="center" vertical="center" shrinkToFit="1"/>
      <protection locked="0"/>
    </xf>
    <xf numFmtId="0" fontId="0" fillId="3" borderId="91" xfId="3" applyFont="1" applyBorder="1" applyAlignment="1">
      <alignment horizontal="center" vertical="center" wrapText="1"/>
    </xf>
    <xf numFmtId="0" fontId="0" fillId="6" borderId="77" xfId="0" applyFill="1" applyBorder="1" applyAlignment="1">
      <alignment horizontal="left" vertical="center"/>
    </xf>
    <xf numFmtId="0" fontId="0" fillId="6" borderId="60" xfId="0" applyFill="1" applyBorder="1" applyAlignment="1">
      <alignment horizontal="left" vertical="center"/>
    </xf>
    <xf numFmtId="0" fontId="2" fillId="10" borderId="52" xfId="0" applyFont="1" applyFill="1" applyBorder="1" applyAlignment="1">
      <alignment horizontal="left" vertical="center"/>
    </xf>
    <xf numFmtId="0" fontId="2" fillId="10" borderId="53" xfId="0" applyFont="1" applyFill="1" applyBorder="1" applyAlignment="1">
      <alignment horizontal="left" vertical="center"/>
    </xf>
    <xf numFmtId="0" fontId="2" fillId="10" borderId="79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vertical="center"/>
    </xf>
    <xf numFmtId="0" fontId="0" fillId="6" borderId="14" xfId="0" applyFill="1" applyBorder="1" applyAlignment="1">
      <alignment horizontal="left" vertical="center"/>
    </xf>
    <xf numFmtId="0" fontId="0" fillId="6" borderId="35" xfId="0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77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8" fillId="6" borderId="108" xfId="0" applyFont="1" applyFill="1" applyBorder="1" applyAlignment="1">
      <alignment horizontal="center" vertical="center" wrapText="1"/>
    </xf>
    <xf numFmtId="0" fontId="8" fillId="6" borderId="109" xfId="0" applyFont="1" applyFill="1" applyBorder="1" applyAlignment="1">
      <alignment horizontal="center" vertical="center" wrapText="1"/>
    </xf>
    <xf numFmtId="0" fontId="0" fillId="6" borderId="113" xfId="0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0" fillId="6" borderId="84" xfId="0" applyFill="1" applyBorder="1" applyAlignment="1">
      <alignment horizontal="center" vertical="center" wrapText="1"/>
    </xf>
    <xf numFmtId="0" fontId="0" fillId="6" borderId="103" xfId="0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left" vertical="center"/>
    </xf>
    <xf numFmtId="0" fontId="2" fillId="5" borderId="45" xfId="0" applyFont="1" applyFill="1" applyBorder="1" applyAlignment="1">
      <alignment horizontal="left" vertical="center"/>
    </xf>
    <xf numFmtId="0" fontId="2" fillId="5" borderId="35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/>
    </xf>
    <xf numFmtId="0" fontId="2" fillId="5" borderId="45" xfId="0" applyFont="1" applyFill="1" applyBorder="1" applyAlignment="1">
      <alignment horizontal="left"/>
    </xf>
    <xf numFmtId="0" fontId="2" fillId="5" borderId="35" xfId="0" applyFont="1" applyFill="1" applyBorder="1" applyAlignment="1">
      <alignment horizontal="left"/>
    </xf>
    <xf numFmtId="0" fontId="2" fillId="10" borderId="52" xfId="0" applyFont="1" applyFill="1" applyBorder="1" applyAlignment="1">
      <alignment horizontal="left"/>
    </xf>
    <xf numFmtId="0" fontId="2" fillId="10" borderId="53" xfId="0" applyFont="1" applyFill="1" applyBorder="1" applyAlignment="1">
      <alignment horizontal="left"/>
    </xf>
    <xf numFmtId="0" fontId="0" fillId="3" borderId="45" xfId="3" applyFont="1" applyBorder="1" applyAlignment="1">
      <alignment horizontal="center" vertical="center" wrapText="1"/>
    </xf>
    <xf numFmtId="0" fontId="0" fillId="3" borderId="5" xfId="3" applyFont="1" applyBorder="1" applyAlignment="1">
      <alignment horizontal="center" vertical="center"/>
    </xf>
    <xf numFmtId="0" fontId="1" fillId="3" borderId="14" xfId="3" applyBorder="1" applyAlignment="1">
      <alignment horizontal="center" vertical="center" wrapText="1"/>
    </xf>
    <xf numFmtId="0" fontId="8" fillId="6" borderId="113" xfId="0" applyFont="1" applyFill="1" applyBorder="1" applyAlignment="1">
      <alignment horizontal="center"/>
    </xf>
    <xf numFmtId="0" fontId="8" fillId="6" borderId="57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8" fillId="3" borderId="122" xfId="3" applyFont="1" applyBorder="1" applyAlignment="1">
      <alignment horizontal="center" vertical="center" wrapText="1"/>
    </xf>
    <xf numFmtId="0" fontId="8" fillId="3" borderId="123" xfId="3" applyFont="1" applyBorder="1" applyAlignment="1">
      <alignment horizontal="center" vertical="center" wrapText="1"/>
    </xf>
    <xf numFmtId="0" fontId="8" fillId="6" borderId="84" xfId="0" applyFont="1" applyFill="1" applyBorder="1" applyAlignment="1">
      <alignment horizontal="center" vertical="center" wrapText="1"/>
    </xf>
    <xf numFmtId="0" fontId="8" fillId="6" borderId="103" xfId="0" applyFont="1" applyFill="1" applyBorder="1" applyAlignment="1">
      <alignment horizontal="center" vertical="center" wrapText="1"/>
    </xf>
    <xf numFmtId="0" fontId="2" fillId="5" borderId="118" xfId="3" applyFont="1" applyFill="1" applyBorder="1" applyAlignment="1">
      <alignment horizontal="left" wrapText="1"/>
    </xf>
    <xf numFmtId="0" fontId="2" fillId="5" borderId="119" xfId="3" applyFont="1" applyFill="1" applyBorder="1" applyAlignment="1">
      <alignment horizontal="left" wrapText="1"/>
    </xf>
    <xf numFmtId="0" fontId="2" fillId="5" borderId="120" xfId="3" applyFont="1" applyFill="1" applyBorder="1" applyAlignment="1">
      <alignment horizontal="left" wrapText="1"/>
    </xf>
    <xf numFmtId="0" fontId="20" fillId="6" borderId="15" xfId="1" applyFont="1" applyFill="1" applyBorder="1" applyAlignment="1">
      <alignment horizontal="left" vertical="center" indent="4" shrinkToFit="1"/>
    </xf>
    <xf numFmtId="0" fontId="20" fillId="6" borderId="55" xfId="1" applyFont="1" applyFill="1" applyBorder="1" applyAlignment="1">
      <alignment horizontal="left" vertical="center" indent="4" shrinkToFit="1"/>
    </xf>
    <xf numFmtId="0" fontId="0" fillId="3" borderId="108" xfId="3" applyFont="1" applyBorder="1" applyAlignment="1">
      <alignment horizontal="center" wrapText="1"/>
    </xf>
    <xf numFmtId="0" fontId="0" fillId="3" borderId="45" xfId="3" applyFont="1" applyBorder="1" applyAlignment="1">
      <alignment horizontal="center" wrapText="1"/>
    </xf>
    <xf numFmtId="0" fontId="0" fillId="3" borderId="109" xfId="3" applyFont="1" applyBorder="1" applyAlignment="1">
      <alignment horizontal="center" wrapText="1"/>
    </xf>
    <xf numFmtId="0" fontId="8" fillId="3" borderId="124" xfId="3" applyFont="1" applyBorder="1" applyAlignment="1">
      <alignment horizontal="center" vertical="center" wrapText="1"/>
    </xf>
    <xf numFmtId="0" fontId="8" fillId="3" borderId="125" xfId="3" applyFont="1" applyBorder="1" applyAlignment="1">
      <alignment horizontal="center" vertical="center" wrapText="1"/>
    </xf>
    <xf numFmtId="0" fontId="21" fillId="6" borderId="77" xfId="0" applyFont="1" applyFill="1" applyBorder="1" applyAlignment="1">
      <alignment horizontal="left" vertical="center" wrapText="1"/>
    </xf>
    <xf numFmtId="0" fontId="21" fillId="6" borderId="57" xfId="0" applyFont="1" applyFill="1" applyBorder="1" applyAlignment="1">
      <alignment horizontal="left" vertical="center" wrapText="1"/>
    </xf>
    <xf numFmtId="0" fontId="21" fillId="6" borderId="60" xfId="0" applyFont="1" applyFill="1" applyBorder="1" applyAlignment="1">
      <alignment horizontal="left" vertical="center" wrapText="1"/>
    </xf>
    <xf numFmtId="0" fontId="21" fillId="6" borderId="76" xfId="0" applyFont="1" applyFill="1" applyBorder="1" applyAlignment="1">
      <alignment horizontal="left" vertical="center" wrapText="1"/>
    </xf>
    <xf numFmtId="0" fontId="21" fillId="6" borderId="0" xfId="0" applyFont="1" applyFill="1" applyAlignment="1">
      <alignment horizontal="left" vertical="center" wrapText="1"/>
    </xf>
    <xf numFmtId="0" fontId="21" fillId="6" borderId="78" xfId="0" applyFont="1" applyFill="1" applyBorder="1" applyAlignment="1">
      <alignment horizontal="left" vertical="center" wrapText="1"/>
    </xf>
    <xf numFmtId="0" fontId="21" fillId="6" borderId="52" xfId="0" applyFont="1" applyFill="1" applyBorder="1" applyAlignment="1">
      <alignment horizontal="left" vertical="center" wrapText="1"/>
    </xf>
    <xf numFmtId="0" fontId="21" fillId="6" borderId="53" xfId="0" applyFont="1" applyFill="1" applyBorder="1" applyAlignment="1">
      <alignment horizontal="left" vertical="center" wrapText="1"/>
    </xf>
    <xf numFmtId="0" fontId="21" fillId="6" borderId="79" xfId="0" applyFont="1" applyFill="1" applyBorder="1" applyAlignment="1">
      <alignment horizontal="left" vertical="center" wrapText="1"/>
    </xf>
    <xf numFmtId="0" fontId="0" fillId="6" borderId="14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9" fillId="6" borderId="14" xfId="0" applyFont="1" applyFill="1" applyBorder="1" applyAlignment="1">
      <alignment horizontal="left" vertical="center" wrapText="1"/>
    </xf>
    <xf numFmtId="0" fontId="9" fillId="6" borderId="45" xfId="0" applyFont="1" applyFill="1" applyBorder="1" applyAlignment="1">
      <alignment horizontal="left" vertical="center" wrapText="1"/>
    </xf>
    <xf numFmtId="0" fontId="9" fillId="6" borderId="35" xfId="0" applyFont="1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 wrapText="1"/>
    </xf>
    <xf numFmtId="0" fontId="0" fillId="6" borderId="45" xfId="0" applyFill="1" applyBorder="1" applyAlignment="1">
      <alignment horizontal="left" vertical="center" wrapText="1"/>
    </xf>
    <xf numFmtId="0" fontId="0" fillId="6" borderId="35" xfId="0" applyFill="1" applyBorder="1" applyAlignment="1">
      <alignment horizontal="left" vertical="center" wrapText="1"/>
    </xf>
    <xf numFmtId="0" fontId="19" fillId="6" borderId="14" xfId="0" applyFont="1" applyFill="1" applyBorder="1" applyAlignment="1">
      <alignment horizontal="left" wrapText="1"/>
    </xf>
    <xf numFmtId="0" fontId="19" fillId="6" borderId="45" xfId="0" applyFont="1" applyFill="1" applyBorder="1" applyAlignment="1">
      <alignment horizontal="left" wrapText="1"/>
    </xf>
    <xf numFmtId="0" fontId="19" fillId="6" borderId="35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indent="1"/>
    </xf>
    <xf numFmtId="0" fontId="0" fillId="6" borderId="45" xfId="0" applyFill="1" applyBorder="1" applyAlignment="1">
      <alignment horizontal="left" indent="1"/>
    </xf>
    <xf numFmtId="0" fontId="0" fillId="6" borderId="35" xfId="0" applyFill="1" applyBorder="1" applyAlignment="1">
      <alignment horizontal="left" indent="1"/>
    </xf>
    <xf numFmtId="0" fontId="17" fillId="5" borderId="0" xfId="0" applyFont="1" applyFill="1" applyAlignment="1">
      <alignment horizontal="center" vertical="center" wrapText="1"/>
    </xf>
    <xf numFmtId="0" fontId="2" fillId="5" borderId="14" xfId="0" applyFont="1" applyFill="1" applyBorder="1" applyAlignment="1">
      <alignment horizontal="left" indent="1"/>
    </xf>
    <xf numFmtId="0" fontId="2" fillId="5" borderId="45" xfId="0" applyFont="1" applyFill="1" applyBorder="1" applyAlignment="1">
      <alignment horizontal="left" indent="1"/>
    </xf>
    <xf numFmtId="0" fontId="2" fillId="5" borderId="35" xfId="0" applyFont="1" applyFill="1" applyBorder="1" applyAlignment="1">
      <alignment horizontal="left" indent="1"/>
    </xf>
    <xf numFmtId="0" fontId="2" fillId="5" borderId="35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indent="1"/>
    </xf>
    <xf numFmtId="0" fontId="2" fillId="5" borderId="53" xfId="0" applyFont="1" applyFill="1" applyBorder="1" applyAlignment="1">
      <alignment horizontal="left" indent="1"/>
    </xf>
    <xf numFmtId="0" fontId="0" fillId="6" borderId="5" xfId="0" applyFill="1" applyBorder="1" applyAlignment="1">
      <alignment horizontal="left" vertical="center" indent="1"/>
    </xf>
    <xf numFmtId="0" fontId="2" fillId="5" borderId="14" xfId="0" applyFont="1" applyFill="1" applyBorder="1" applyAlignment="1">
      <alignment horizontal="left" vertical="center" indent="1"/>
    </xf>
    <xf numFmtId="0" fontId="2" fillId="5" borderId="45" xfId="0" applyFont="1" applyFill="1" applyBorder="1" applyAlignment="1">
      <alignment horizontal="left" vertical="center" indent="1"/>
    </xf>
    <xf numFmtId="0" fontId="2" fillId="10" borderId="5" xfId="0" applyFont="1" applyFill="1" applyBorder="1" applyAlignment="1">
      <alignment horizontal="left" vertical="center"/>
    </xf>
    <xf numFmtId="0" fontId="2" fillId="5" borderId="76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1" fillId="0" borderId="70" xfId="0" applyFont="1" applyBorder="1" applyAlignment="1">
      <alignment horizontal="left" vertical="top" wrapText="1"/>
    </xf>
    <xf numFmtId="0" fontId="20" fillId="0" borderId="5" xfId="1" applyFont="1" applyProtection="1">
      <alignment horizontal="left" vertical="center" indent="1" shrinkToFit="1"/>
      <protection locked="0"/>
    </xf>
    <xf numFmtId="14" fontId="20" fillId="0" borderId="5" xfId="1" applyNumberFormat="1" applyFont="1" applyProtection="1">
      <alignment horizontal="left" vertical="center" indent="1" shrinkToFit="1"/>
      <protection locked="0"/>
    </xf>
    <xf numFmtId="0" fontId="17" fillId="5" borderId="115" xfId="0" applyFont="1" applyFill="1" applyBorder="1" applyAlignment="1">
      <alignment horizontal="left" wrapText="1"/>
    </xf>
    <xf numFmtId="0" fontId="17" fillId="5" borderId="116" xfId="0" applyFont="1" applyFill="1" applyBorder="1" applyAlignment="1">
      <alignment horizontal="left" wrapText="1"/>
    </xf>
    <xf numFmtId="0" fontId="17" fillId="5" borderId="117" xfId="0" applyFont="1" applyFill="1" applyBorder="1" applyAlignment="1">
      <alignment horizontal="left" wrapText="1"/>
    </xf>
    <xf numFmtId="0" fontId="29" fillId="0" borderId="14" xfId="1" applyFont="1" applyBorder="1" applyAlignment="1" applyProtection="1">
      <alignment horizontal="left" vertical="top" wrapText="1" indent="1" shrinkToFit="1"/>
      <protection locked="0"/>
    </xf>
    <xf numFmtId="0" fontId="29" fillId="0" borderId="45" xfId="1" applyFont="1" applyBorder="1" applyAlignment="1" applyProtection="1">
      <alignment horizontal="left" vertical="top" wrapText="1" indent="1" shrinkToFit="1"/>
      <protection locked="0"/>
    </xf>
    <xf numFmtId="0" fontId="29" fillId="0" borderId="35" xfId="1" applyFont="1" applyBorder="1" applyAlignment="1" applyProtection="1">
      <alignment horizontal="left" vertical="top" wrapText="1" indent="1" shrinkToFit="1"/>
      <protection locked="0"/>
    </xf>
    <xf numFmtId="0" fontId="17" fillId="5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wrapText="1"/>
    </xf>
    <xf numFmtId="0" fontId="0" fillId="0" borderId="69" xfId="0" applyBorder="1" applyAlignment="1" applyProtection="1">
      <alignment horizontal="left" vertical="top"/>
      <protection locked="0"/>
    </xf>
    <xf numFmtId="0" fontId="0" fillId="0" borderId="70" xfId="0" applyBorder="1" applyAlignment="1" applyProtection="1">
      <alignment horizontal="left" vertical="top"/>
      <protection locked="0"/>
    </xf>
    <xf numFmtId="0" fontId="0" fillId="0" borderId="67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72" xfId="0" applyBorder="1" applyAlignment="1" applyProtection="1">
      <alignment horizontal="left" vertical="top"/>
      <protection locked="0"/>
    </xf>
    <xf numFmtId="0" fontId="0" fillId="0" borderId="66" xfId="0" applyBorder="1" applyAlignment="1" applyProtection="1">
      <alignment horizontal="left" vertical="top"/>
      <protection locked="0"/>
    </xf>
    <xf numFmtId="168" fontId="0" fillId="6" borderId="57" xfId="0" applyNumberFormat="1" applyFill="1" applyBorder="1" applyAlignment="1">
      <alignment horizontal="center" vertical="center"/>
    </xf>
    <xf numFmtId="168" fontId="0" fillId="6" borderId="60" xfId="0" applyNumberFormat="1" applyFill="1" applyBorder="1" applyAlignment="1">
      <alignment horizontal="center" vertical="center"/>
    </xf>
    <xf numFmtId="168" fontId="0" fillId="6" borderId="53" xfId="0" applyNumberFormat="1" applyFill="1" applyBorder="1" applyAlignment="1">
      <alignment horizontal="center" vertical="center"/>
    </xf>
    <xf numFmtId="168" fontId="0" fillId="6" borderId="79" xfId="0" applyNumberForma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0" fontId="8" fillId="6" borderId="60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79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36" fillId="6" borderId="77" xfId="0" applyFont="1" applyFill="1" applyBorder="1" applyAlignment="1">
      <alignment horizontal="center" vertical="center"/>
    </xf>
    <xf numFmtId="0" fontId="36" fillId="6" borderId="52" xfId="0" applyFont="1" applyFill="1" applyBorder="1" applyAlignment="1">
      <alignment horizontal="center" vertical="center"/>
    </xf>
    <xf numFmtId="0" fontId="30" fillId="6" borderId="14" xfId="0" applyFont="1" applyFill="1" applyBorder="1" applyAlignment="1">
      <alignment horizontal="center" vertical="center"/>
    </xf>
    <xf numFmtId="0" fontId="8" fillId="6" borderId="77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168" fontId="0" fillId="6" borderId="8" xfId="0" applyNumberFormat="1" applyFill="1" applyBorder="1" applyAlignment="1">
      <alignment horizontal="center" vertical="center"/>
    </xf>
    <xf numFmtId="168" fontId="0" fillId="6" borderId="47" xfId="0" applyNumberFormat="1" applyFill="1" applyBorder="1" applyAlignment="1">
      <alignment horizontal="center" vertical="center"/>
    </xf>
    <xf numFmtId="168" fontId="0" fillId="6" borderId="36" xfId="0" applyNumberFormat="1" applyFill="1" applyBorder="1" applyAlignment="1">
      <alignment horizontal="center" vertical="center"/>
    </xf>
    <xf numFmtId="0" fontId="0" fillId="0" borderId="74" xfId="0" applyBorder="1" applyAlignment="1">
      <alignment horizontal="left" vertical="top"/>
    </xf>
    <xf numFmtId="0" fontId="0" fillId="0" borderId="75" xfId="0" applyBorder="1" applyAlignment="1">
      <alignment horizontal="left" vertical="top"/>
    </xf>
    <xf numFmtId="0" fontId="0" fillId="0" borderId="65" xfId="0" applyBorder="1" applyAlignment="1">
      <alignment horizontal="left" vertical="top"/>
    </xf>
    <xf numFmtId="0" fontId="20" fillId="0" borderId="14" xfId="1" applyFont="1" applyBorder="1" applyProtection="1">
      <alignment horizontal="left" vertical="center" indent="1" shrinkToFit="1"/>
      <protection locked="0"/>
    </xf>
    <xf numFmtId="0" fontId="20" fillId="0" borderId="45" xfId="1" applyFont="1" applyBorder="1" applyProtection="1">
      <alignment horizontal="left" vertical="center" indent="1" shrinkToFit="1"/>
      <protection locked="0"/>
    </xf>
    <xf numFmtId="0" fontId="20" fillId="0" borderId="35" xfId="1" applyFont="1" applyBorder="1" applyProtection="1">
      <alignment horizontal="left" vertical="center" indent="1" shrinkToFit="1"/>
      <protection locked="0"/>
    </xf>
    <xf numFmtId="0" fontId="0" fillId="0" borderId="69" xfId="0" applyBorder="1" applyAlignment="1">
      <alignment horizontal="left" vertical="top"/>
    </xf>
    <xf numFmtId="0" fontId="0" fillId="0" borderId="70" xfId="0" applyBorder="1" applyAlignment="1">
      <alignment horizontal="left" vertical="top"/>
    </xf>
    <xf numFmtId="0" fontId="0" fillId="0" borderId="6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2" xfId="0" applyBorder="1" applyAlignment="1">
      <alignment horizontal="left" vertical="top"/>
    </xf>
    <xf numFmtId="0" fontId="0" fillId="0" borderId="66" xfId="0" applyBorder="1" applyAlignment="1">
      <alignment horizontal="left" vertical="top"/>
    </xf>
    <xf numFmtId="0" fontId="2" fillId="5" borderId="53" xfId="1" applyFont="1" applyFill="1" applyBorder="1" applyAlignment="1" applyProtection="1">
      <alignment horizontal="left" vertical="center" shrinkToFit="1"/>
    </xf>
    <xf numFmtId="0" fontId="23" fillId="0" borderId="0" xfId="0" applyFont="1" applyAlignment="1">
      <alignment horizontal="left" vertical="top" wrapText="1"/>
    </xf>
    <xf numFmtId="0" fontId="20" fillId="6" borderId="5" xfId="1" applyFont="1" applyFill="1" applyProtection="1">
      <alignment horizontal="left" vertical="center" indent="1" shrinkToFit="1"/>
    </xf>
    <xf numFmtId="0" fontId="0" fillId="0" borderId="1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7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9" xfId="0" applyBorder="1" applyAlignment="1">
      <alignment horizontal="center" vertical="top"/>
    </xf>
    <xf numFmtId="0" fontId="0" fillId="0" borderId="70" xfId="0" applyBorder="1" applyAlignment="1">
      <alignment horizontal="center" vertical="top"/>
    </xf>
    <xf numFmtId="0" fontId="0" fillId="0" borderId="71" xfId="0" applyBorder="1" applyAlignment="1">
      <alignment horizontal="center" vertical="top"/>
    </xf>
    <xf numFmtId="0" fontId="0" fillId="0" borderId="6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68" xfId="0" applyBorder="1" applyAlignment="1">
      <alignment horizontal="center" vertical="top"/>
    </xf>
    <xf numFmtId="0" fontId="0" fillId="0" borderId="72" xfId="0" applyBorder="1" applyAlignment="1">
      <alignment horizontal="center" vertical="top"/>
    </xf>
    <xf numFmtId="0" fontId="0" fillId="0" borderId="66" xfId="0" applyBorder="1" applyAlignment="1">
      <alignment horizontal="center" vertical="top"/>
    </xf>
    <xf numFmtId="0" fontId="0" fillId="0" borderId="73" xfId="0" applyBorder="1" applyAlignment="1">
      <alignment horizontal="center" vertical="top"/>
    </xf>
    <xf numFmtId="0" fontId="34" fillId="6" borderId="80" xfId="0" applyFont="1" applyFill="1" applyBorder="1" applyAlignment="1">
      <alignment horizontal="right"/>
    </xf>
    <xf numFmtId="0" fontId="2" fillId="10" borderId="5" xfId="0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2" fillId="10" borderId="5" xfId="0" applyFont="1" applyFill="1" applyBorder="1" applyAlignment="1">
      <alignment horizontal="left" indent="1"/>
    </xf>
    <xf numFmtId="0" fontId="34" fillId="6" borderId="80" xfId="0" applyFont="1" applyFill="1" applyBorder="1" applyAlignment="1">
      <alignment horizontal="right" vertical="center"/>
    </xf>
    <xf numFmtId="0" fontId="34" fillId="6" borderId="101" xfId="0" applyFont="1" applyFill="1" applyBorder="1" applyAlignment="1">
      <alignment horizontal="right" vertical="center" wrapText="1"/>
    </xf>
    <xf numFmtId="0" fontId="34" fillId="6" borderId="82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0" fillId="8" borderId="5" xfId="0" applyFill="1" applyBorder="1" applyAlignment="1">
      <alignment horizontal="center"/>
    </xf>
    <xf numFmtId="0" fontId="21" fillId="8" borderId="5" xfId="0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left" vertical="center"/>
    </xf>
    <xf numFmtId="0" fontId="2" fillId="10" borderId="14" xfId="0" applyFont="1" applyFill="1" applyBorder="1" applyAlignment="1">
      <alignment horizontal="left"/>
    </xf>
    <xf numFmtId="0" fontId="2" fillId="10" borderId="35" xfId="0" applyFont="1" applyFill="1" applyBorder="1" applyAlignment="1">
      <alignment horizontal="left"/>
    </xf>
    <xf numFmtId="0" fontId="35" fillId="10" borderId="52" xfId="0" applyFont="1" applyFill="1" applyBorder="1" applyAlignment="1">
      <alignment horizontal="left" vertical="center"/>
    </xf>
    <xf numFmtId="0" fontId="35" fillId="10" borderId="53" xfId="0" applyFont="1" applyFill="1" applyBorder="1" applyAlignment="1">
      <alignment horizontal="left" vertical="center"/>
    </xf>
    <xf numFmtId="0" fontId="12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10" fillId="4" borderId="28" xfId="0" applyFont="1" applyFill="1" applyBorder="1" applyAlignment="1">
      <alignment horizontal="right" vertical="center"/>
    </xf>
    <xf numFmtId="0" fontId="10" fillId="4" borderId="29" xfId="0" applyFont="1" applyFill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29" xfId="0" applyFont="1" applyFill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0" fillId="6" borderId="55" xfId="0" applyFill="1" applyBorder="1" applyAlignment="1">
      <alignment horizontal="center"/>
    </xf>
    <xf numFmtId="0" fontId="0" fillId="6" borderId="83" xfId="0" applyFill="1" applyBorder="1" applyAlignment="1">
      <alignment horizontal="center"/>
    </xf>
    <xf numFmtId="0" fontId="10" fillId="6" borderId="87" xfId="0" applyFont="1" applyFill="1" applyBorder="1" applyAlignment="1">
      <alignment horizontal="left"/>
    </xf>
    <xf numFmtId="0" fontId="10" fillId="6" borderId="81" xfId="0" applyFont="1" applyFill="1" applyBorder="1" applyAlignment="1">
      <alignment horizontal="left"/>
    </xf>
    <xf numFmtId="0" fontId="10" fillId="6" borderId="102" xfId="0" applyFont="1" applyFill="1" applyBorder="1" applyAlignment="1">
      <alignment horizontal="left"/>
    </xf>
    <xf numFmtId="0" fontId="18" fillId="6" borderId="93" xfId="0" applyFont="1" applyFill="1" applyBorder="1" applyAlignment="1">
      <alignment horizontal="center" vertical="center"/>
    </xf>
    <xf numFmtId="0" fontId="18" fillId="6" borderId="94" xfId="0" applyFont="1" applyFill="1" applyBorder="1" applyAlignment="1">
      <alignment horizontal="center" vertical="center"/>
    </xf>
    <xf numFmtId="0" fontId="18" fillId="6" borderId="104" xfId="0" applyFont="1" applyFill="1" applyBorder="1" applyAlignment="1">
      <alignment horizontal="center" vertical="center"/>
    </xf>
    <xf numFmtId="0" fontId="18" fillId="6" borderId="105" xfId="0" applyFont="1" applyFill="1" applyBorder="1" applyAlignment="1">
      <alignment horizontal="center" vertical="center"/>
    </xf>
    <xf numFmtId="0" fontId="0" fillId="6" borderId="106" xfId="0" applyFill="1" applyBorder="1" applyAlignment="1">
      <alignment horizontal="center" vertical="center"/>
    </xf>
    <xf numFmtId="0" fontId="0" fillId="6" borderId="107" xfId="0" applyFill="1" applyBorder="1" applyAlignment="1">
      <alignment horizontal="center" vertical="center"/>
    </xf>
    <xf numFmtId="0" fontId="20" fillId="6" borderId="84" xfId="1" applyFont="1" applyFill="1" applyBorder="1">
      <alignment horizontal="left" vertical="center" indent="1" shrinkToFit="1"/>
    </xf>
    <xf numFmtId="0" fontId="20" fillId="6" borderId="8" xfId="1" applyFont="1" applyFill="1" applyBorder="1">
      <alignment horizontal="left" vertical="center" indent="1" shrinkToFit="1"/>
    </xf>
    <xf numFmtId="0" fontId="20" fillId="6" borderId="85" xfId="1" applyFont="1" applyFill="1" applyBorder="1">
      <alignment horizontal="left" vertical="center" indent="1" shrinkToFit="1"/>
    </xf>
    <xf numFmtId="0" fontId="20" fillId="6" borderId="80" xfId="1" applyFont="1" applyFill="1" applyBorder="1">
      <alignment horizontal="left" vertical="center" indent="1" shrinkToFit="1"/>
    </xf>
    <xf numFmtId="0" fontId="20" fillId="0" borderId="8" xfId="1" applyFont="1" applyBorder="1" applyProtection="1">
      <alignment horizontal="left" vertical="center" indent="1" shrinkToFit="1"/>
      <protection locked="0"/>
    </xf>
    <xf numFmtId="0" fontId="20" fillId="6" borderId="103" xfId="1" applyFont="1" applyFill="1" applyBorder="1">
      <alignment horizontal="left" vertical="center" indent="1" shrinkToFit="1"/>
    </xf>
    <xf numFmtId="0" fontId="20" fillId="6" borderId="36" xfId="1" applyFont="1" applyFill="1" applyBorder="1">
      <alignment horizontal="left" vertical="center" indent="1" shrinkToFit="1"/>
    </xf>
    <xf numFmtId="0" fontId="20" fillId="6" borderId="61" xfId="1" applyFont="1" applyFill="1" applyBorder="1">
      <alignment horizontal="left" vertical="center" indent="1" shrinkToFit="1"/>
    </xf>
    <xf numFmtId="0" fontId="20" fillId="6" borderId="5" xfId="1" applyFont="1" applyFill="1">
      <alignment horizontal="left" vertical="center" indent="1" shrinkToFit="1"/>
    </xf>
    <xf numFmtId="0" fontId="0" fillId="0" borderId="69" xfId="0" applyBorder="1" applyAlignment="1" applyProtection="1">
      <alignment horizontal="center" vertical="top"/>
      <protection locked="0"/>
    </xf>
    <xf numFmtId="0" fontId="0" fillId="0" borderId="70" xfId="0" applyBorder="1" applyAlignment="1" applyProtection="1">
      <alignment horizontal="center" vertical="top"/>
      <protection locked="0"/>
    </xf>
    <xf numFmtId="0" fontId="0" fillId="0" borderId="71" xfId="0" applyBorder="1" applyAlignment="1" applyProtection="1">
      <alignment horizontal="center" vertical="top"/>
      <protection locked="0"/>
    </xf>
    <xf numFmtId="0" fontId="0" fillId="0" borderId="67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68" xfId="0" applyBorder="1" applyAlignment="1" applyProtection="1">
      <alignment horizontal="center" vertical="top"/>
      <protection locked="0"/>
    </xf>
    <xf numFmtId="0" fontId="0" fillId="0" borderId="72" xfId="0" applyBorder="1" applyAlignment="1" applyProtection="1">
      <alignment horizontal="center" vertical="top"/>
      <protection locked="0"/>
    </xf>
    <xf numFmtId="0" fontId="0" fillId="0" borderId="66" xfId="0" applyBorder="1" applyAlignment="1" applyProtection="1">
      <alignment horizontal="center" vertical="top"/>
      <protection locked="0"/>
    </xf>
    <xf numFmtId="0" fontId="0" fillId="0" borderId="73" xfId="0" applyBorder="1" applyAlignment="1" applyProtection="1">
      <alignment horizontal="center" vertical="top"/>
      <protection locked="0"/>
    </xf>
    <xf numFmtId="0" fontId="20" fillId="6" borderId="87" xfId="1" applyFont="1" applyFill="1" applyBorder="1">
      <alignment horizontal="left" vertical="center" indent="1" shrinkToFit="1"/>
    </xf>
    <xf numFmtId="0" fontId="20" fillId="6" borderId="81" xfId="1" applyFont="1" applyFill="1" applyBorder="1">
      <alignment horizontal="left" vertical="center" indent="1" shrinkToFit="1"/>
    </xf>
    <xf numFmtId="0" fontId="20" fillId="6" borderId="82" xfId="1" applyFont="1" applyFill="1" applyBorder="1">
      <alignment horizontal="left" vertical="center" indent="1" shrinkToFit="1"/>
    </xf>
    <xf numFmtId="0" fontId="18" fillId="0" borderId="76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78" xfId="0" applyFont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45" xfId="0" applyFont="1" applyFill="1" applyBorder="1" applyAlignment="1">
      <alignment horizontal="left" vertical="center"/>
    </xf>
    <xf numFmtId="0" fontId="20" fillId="0" borderId="14" xfId="1" applyFont="1" applyBorder="1" applyAlignment="1" applyProtection="1">
      <alignment horizontal="left" vertical="center" wrapText="1" shrinkToFit="1"/>
      <protection locked="0"/>
    </xf>
    <xf numFmtId="0" fontId="20" fillId="0" borderId="45" xfId="1" applyFont="1" applyBorder="1" applyAlignment="1" applyProtection="1">
      <alignment horizontal="left" vertical="center" wrapText="1" shrinkToFit="1"/>
      <protection locked="0"/>
    </xf>
    <xf numFmtId="0" fontId="20" fillId="0" borderId="35" xfId="1" applyFont="1" applyBorder="1" applyAlignment="1" applyProtection="1">
      <alignment horizontal="left" vertical="center" wrapText="1" shrinkToFit="1"/>
      <protection locked="0"/>
    </xf>
    <xf numFmtId="0" fontId="20" fillId="0" borderId="14" xfId="1" applyFont="1" applyBorder="1" applyAlignment="1" applyProtection="1">
      <alignment horizontal="center" vertical="center" wrapText="1" shrinkToFit="1"/>
      <protection locked="0"/>
    </xf>
    <xf numFmtId="0" fontId="20" fillId="0" borderId="45" xfId="1" applyFont="1" applyBorder="1" applyAlignment="1" applyProtection="1">
      <alignment horizontal="center" vertical="center" wrapText="1" shrinkToFit="1"/>
      <protection locked="0"/>
    </xf>
    <xf numFmtId="0" fontId="20" fillId="0" borderId="35" xfId="1" applyFont="1" applyBorder="1" applyAlignment="1" applyProtection="1">
      <alignment horizontal="center" vertical="center" wrapText="1" shrinkToFit="1"/>
      <protection locked="0"/>
    </xf>
    <xf numFmtId="0" fontId="18" fillId="0" borderId="7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78" xfId="0" applyFont="1" applyBorder="1" applyAlignment="1">
      <alignment horizontal="left" vertical="top" wrapText="1"/>
    </xf>
    <xf numFmtId="0" fontId="2" fillId="5" borderId="0" xfId="0" applyFont="1" applyFill="1" applyAlignment="1">
      <alignment horizontal="left"/>
    </xf>
    <xf numFmtId="0" fontId="20" fillId="0" borderId="14" xfId="1" applyFont="1" applyBorder="1" applyAlignment="1" applyProtection="1">
      <alignment horizontal="center" vertical="center" shrinkToFit="1"/>
      <protection locked="0"/>
    </xf>
    <xf numFmtId="0" fontId="20" fillId="0" borderId="45" xfId="1" applyFont="1" applyBorder="1" applyAlignment="1" applyProtection="1">
      <alignment horizontal="center" vertical="center" shrinkToFit="1"/>
      <protection locked="0"/>
    </xf>
    <xf numFmtId="0" fontId="20" fillId="0" borderId="35" xfId="1" applyFont="1" applyBorder="1" applyAlignment="1" applyProtection="1">
      <alignment horizontal="center" vertical="center" shrinkToFit="1"/>
      <protection locked="0"/>
    </xf>
    <xf numFmtId="0" fontId="2" fillId="5" borderId="0" xfId="0" applyFont="1" applyFill="1" applyAlignment="1">
      <alignment horizontal="center" vertical="top" wrapText="1"/>
    </xf>
    <xf numFmtId="0" fontId="18" fillId="6" borderId="8" xfId="0" applyFont="1" applyFill="1" applyBorder="1" applyAlignment="1">
      <alignment horizontal="left" vertical="top"/>
    </xf>
    <xf numFmtId="0" fontId="18" fillId="6" borderId="47" xfId="0" applyFont="1" applyFill="1" applyBorder="1" applyAlignment="1">
      <alignment horizontal="left" vertical="top"/>
    </xf>
    <xf numFmtId="0" fontId="18" fillId="6" borderId="36" xfId="0" applyFont="1" applyFill="1" applyBorder="1" applyAlignment="1">
      <alignment horizontal="left" vertical="top"/>
    </xf>
  </cellXfs>
  <cellStyles count="7">
    <cellStyle name="20% - Isticanje1" xfId="3" builtinId="30" customBuiltin="1"/>
    <cellStyle name="Bilješka" xfId="1" builtinId="10" customBuiltin="1"/>
    <cellStyle name="Isticanje1" xfId="2" builtinId="29"/>
    <cellStyle name="Loše" xfId="4" builtinId="27"/>
    <cellStyle name="Normalno" xfId="0" builtinId="0"/>
    <cellStyle name="Upis kn" xfId="6" xr:uid="{00000000-0005-0000-0000-000005000000}"/>
    <cellStyle name="Upis text" xfId="5" xr:uid="{00000000-0005-0000-0000-000006000000}"/>
  </cellStyles>
  <dxfs count="48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 patternType="solid"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ndense val="0"/>
        <extend val="0"/>
        <color rgb="FF9C0006"/>
      </font>
      <fill>
        <patternFill patternType="solid"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justify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justify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1590675</xdr:colOff>
      <xdr:row>2</xdr:row>
      <xdr:rowOff>152806</xdr:rowOff>
    </xdr:to>
    <xdr:pic>
      <xdr:nvPicPr>
        <xdr:cNvPr id="2" name="Picture 1" descr="SAMOBORSKI SPORTSKI SAVEZ logotip kolor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9525"/>
          <a:ext cx="1590675" cy="543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304800</xdr:colOff>
      <xdr:row>37</xdr:row>
      <xdr:rowOff>9525</xdr:rowOff>
    </xdr:from>
    <xdr:ext cx="5895975" cy="118205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9496425" y="7391400"/>
          <a:ext cx="5895975" cy="11820525"/>
        </a:xfrm>
        <a:prstGeom prst="rect">
          <a:avLst/>
        </a:prstGeom>
        <a:solidFill>
          <a:srgbClr val="FFFFE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Financijski plan udruga</a:t>
          </a: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Prema Zakonu o financijskom poslovanju i računovodstvu neprofitnih organizacija (NN broj 121/14,</a:t>
          </a:r>
          <a:r>
            <a:rPr lang="hr-HR" sz="10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 114/22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), koji se primjenjuje od 1. 1. 2015. g., sve udruge koje vode dvojno knjigovodstvo imaju obvezu do kraja ove godine na najvišim tijelima udruge donijeti dva važna dokumenta za poslovanje u dolazećoj 2025. g. - program rada i financijski plan.</a:t>
          </a: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Zakonodavac je obvezao udruge da program rada i financijski plan moraju donijeti do 31. 12. tekuće godine za sljedeću poslovnu godinu.</a:t>
          </a:r>
        </a:p>
        <a:p>
          <a:endParaRPr lang="hr-HR" sz="1000">
            <a:solidFill>
              <a:schemeClr val="tx1"/>
            </a:solidFill>
            <a:latin typeface="+mn-lt"/>
            <a:ea typeface="+mn-ea"/>
            <a:cs typeface="Arial" pitchFamily="34" charset="0"/>
          </a:endParaRP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Sadržaj financijskog plana:</a:t>
          </a:r>
          <a:endParaRPr lang="hr-HR" sz="1000">
            <a:latin typeface="+mn-lt"/>
            <a:cs typeface="Arial" pitchFamily="34" charset="0"/>
          </a:endParaRP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•plan prihoda i rashoda </a:t>
          </a:r>
          <a:endParaRPr lang="hr-HR" sz="1000">
            <a:latin typeface="+mn-lt"/>
            <a:cs typeface="Arial" pitchFamily="34" charset="0"/>
          </a:endParaRP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•plan zaduživanja i otplata,</a:t>
          </a:r>
          <a:endParaRPr lang="hr-HR" sz="1000">
            <a:latin typeface="+mn-lt"/>
            <a:cs typeface="Arial" pitchFamily="34" charset="0"/>
          </a:endParaRP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•obrazloženje financijskog plana.</a:t>
          </a:r>
          <a:endParaRPr lang="hr-HR" sz="1000">
            <a:latin typeface="+mn-lt"/>
            <a:cs typeface="Arial" pitchFamily="34" charset="0"/>
          </a:endParaRP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 </a:t>
          </a:r>
          <a:endParaRPr lang="hr-HR" sz="1000">
            <a:latin typeface="+mn-lt"/>
            <a:cs typeface="Arial" pitchFamily="34" charset="0"/>
          </a:endParaRP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Zakonski zastupnik odgovoran je za zakonito i pravilno izvršavanje financijskog plana. </a:t>
          </a: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Podsjećamo da je za nedonošenje programa rada i financijskog plana do 31.12.2024.g. predviđena </a:t>
          </a:r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novčana kazna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:</a:t>
          </a: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od 663,61 do 26.544,56 € za neprofitnu organizaciju koja vodi dvojno    knjigovodstvo;</a:t>
          </a: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od 663,61 do 2.654,46 € za zakonskog zastupnika neprofitne organizacije.</a:t>
          </a:r>
        </a:p>
        <a:p>
          <a:endParaRPr lang="hr-HR" sz="1000">
            <a:solidFill>
              <a:schemeClr val="tx1"/>
            </a:solidFill>
            <a:latin typeface="+mn-lt"/>
            <a:ea typeface="+mn-ea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Značajna odstupanja plana odnosno </a:t>
          </a:r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izmjene i dopune financijskog plana (rebalans)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, provode se tijekom godine po postupku za donošenje financijskog plana, odnosno tijelo koje usvaja plan prihvaća i izmjene i dopune.</a:t>
          </a:r>
          <a:endParaRPr lang="hr-HR" sz="1000">
            <a:latin typeface="+mn-lt"/>
            <a:cs typeface="Arial" pitchFamily="34" charset="0"/>
          </a:endParaRPr>
        </a:p>
        <a:p>
          <a:endParaRPr lang="hr-HR" sz="1000">
            <a:solidFill>
              <a:schemeClr val="tx1"/>
            </a:solidFill>
            <a:latin typeface="+mn-lt"/>
            <a:ea typeface="+mn-ea"/>
            <a:cs typeface="Arial" pitchFamily="34" charset="0"/>
          </a:endParaRP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I. P R I H O D I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31 - PRIHODI OD PRODAJE ROBE I PRUŽENIH USLUGA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 - obuhvaćaju prihode koje udruga ostvari od kupaca prodajom roba ili/i pružanjem usluga.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32 - PRIHODI OD ČLANARINA I ČLANSKIH DOPRINOSA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 - obuhvaćaju prihode koji se ostvaruju od obveznih kontinuiranih uplata članova udruge.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33 - PRIHODI PO POSEBNIM PROPISIMA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obuhvaćaju prihode koje neprofitna organizacija ostvaruje u skladu sa Zakonom i drugim propisima iz Državnog proračuna i proračuna jedinica lokalne samouprave.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34 - PRIHODI OD IMOVINE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obuhvaćaju prihode od financijske i prihode od nefinancijske imovine.</a:t>
          </a: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Prihodi od financijske imovine su: kamate za dane kredite i zajmove, na oročena sredstva, depozite po viđenju, zatezne kamate, pozitivne tečajne razlike.</a:t>
          </a: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Prihodi od nefinancijske imovine su: prihodi od zakupa i iznajmljivanja imovine te ostali prihodi od nefinancijske imovine.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35 - PRIHODI OD DONACIJA-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obuhvaćaju novac i drugu imovinu koju, bez obveze vraćanja ili protučinidbe, neprofitna organizacija dobije iz Državnog proračuna, proračuna jedinica lokalne i regionalne samouprave, od inozemnih vlada i međunarodnih institucija, od trgovačkih društava i drugih pravnih osoba, te od građana i kućanstava.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36 - OSTALI PRIHODI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obuhvaćaju prihode od naknade štete, refundacija te prihode od prodaje dugotrajne nematerijalne i materijalne imovine. Unutar ove skupine evidentira se otpis obveza i naplaćena otpisana potraživanja.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37 - PRIHODI OD POVEZANIH NEPROFITNIH ORGANIZACIJA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obuhvaćaju tekuće i kapitalne prijenose koje neprofitna organizacija ostvari od drugih neprofitnih organizacija s kojima je povezana osnivačkim, odnosno drugim općim aktima.</a:t>
          </a:r>
        </a:p>
        <a:p>
          <a:endParaRPr lang="hr-HR" sz="1000">
            <a:solidFill>
              <a:schemeClr val="tx1"/>
            </a:solidFill>
            <a:latin typeface="+mn-lt"/>
            <a:ea typeface="+mn-ea"/>
            <a:cs typeface="Arial" pitchFamily="34" charset="0"/>
          </a:endParaRP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II. R A S H O D I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41 - RASHODI ZA RADNIKE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 - obuhvaćaju plaće u bruto iznosu, ostale rashode za radnike - jubilarne nagrade, otpremnine, darove djeci radnika, smrtni slučaj te doprinose na plaću.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42 - MATERIJALNI RASHODI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 - obuhvaćaju troškove korištenja usluga i dobara za redovno funkcioniranje i obavljanje djelatnosti. Naknade troškova radnicima uključuju rashode za službena putovanja, rashode za prijevoz, rad na terenu i odvojeni život te rashode za stručno usavršavanje radnika. Naknade ostalim osobama izvan radnog odnosa uključuju naknade za rad (porezi, doprinosi i sl.), naknade za službena putovanja. Tekuće i investicijsko održavanje podrazumijeva aktivnosti kojima se imovina održava ili vraća u funkcionalno stanje, kao što su: servisiranje uređaja i opreme, uređenje unutarnjih i vanjskih zidova, popravci i zamjene dotrajalih dijelova, periodični remonti opreme i sl., te troškovi natjecanja. </a:t>
          </a: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Sitni inventar je dugotrajna materijalna imovina koja se zbog pojedinačne nabavne vrijednosti manje od 3.500 kuna</a:t>
          </a:r>
          <a:r>
            <a:rPr lang="hr-HR" sz="10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 razvstava u sitan inventar.</a:t>
          </a:r>
          <a:endParaRPr lang="hr-HR" sz="1000">
            <a:solidFill>
              <a:schemeClr val="tx1"/>
            </a:solidFill>
            <a:latin typeface="+mn-lt"/>
            <a:ea typeface="+mn-ea"/>
            <a:cs typeface="Arial" pitchFamily="34" charset="0"/>
          </a:endParaRP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43 - RASHODI AMORTIZACIJE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obuhvaćaju obračun amortizacije u vijeku uporabe prema propisanim stopama amortizacije (amortizacija se počinje obračunavati od prvog idućeg mjeseca u kojem je imovina predana u upotrebu).</a:t>
          </a:r>
        </a:p>
        <a:p>
          <a:r>
            <a:rPr lang="hr-HR" sz="10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Naime, dugotrajna imovina vrijednosti veće od 3.500 kn ne predstavlja rashod  pri nabavi već se u rashode priznaje u korisnim  vijeku uporabe (amortizacija).</a:t>
          </a:r>
          <a:endParaRPr lang="hr-HR" sz="1000">
            <a:solidFill>
              <a:schemeClr val="tx1"/>
            </a:solidFill>
            <a:latin typeface="+mn-lt"/>
            <a:ea typeface="+mn-ea"/>
            <a:cs typeface="Arial" pitchFamily="34" charset="0"/>
          </a:endParaRP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44 - FINANCIJSKI RASHODI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obuhvaćaju rashode za kamate, rashode za bankarske usluge i usluge platnog prometa, negativne tečajne razlike, zatezne kamate te ostale nespomenute financijske rashode.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45 – DONACIJE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su tekući i kapitalni prijenosi sredstava inozemnim vladama i međunarodnim organizacijama, jedinicama lokalne, regionalne samouprave, građanima i kućanstvima, poduzetnicima, te ostalim krajnjim korisnicima. </a:t>
          </a:r>
        </a:p>
        <a:p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Tekuće donacije uključuju i prijenos u naravi kao što su hrana, odjeća, lijekovi  koje neprofitna organizacija može davati krajnjim korisnicima.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46 - OSTALI RASHODI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obuhvaćaju kazne, penale, naknade štete, neotpisanu vrijednost i druge rashode otuđene i rashodovane imovine, otpisana potraživanja, rashode za ostala porezna davanja, te ostale nespomenute rashode.</a:t>
          </a:r>
        </a:p>
        <a:p>
          <a:r>
            <a:rPr lang="hr-HR" sz="1000" b="1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47 - RASHODI VEZANI UZ FINANCIRANJE POVEZANIH NEPROFITNIH ORGANIZACIJA </a:t>
          </a:r>
          <a:r>
            <a:rPr lang="hr-HR" sz="1000">
              <a:solidFill>
                <a:schemeClr val="tx1"/>
              </a:solidFill>
              <a:latin typeface="+mn-lt"/>
              <a:ea typeface="+mn-ea"/>
              <a:cs typeface="Arial" pitchFamily="34" charset="0"/>
            </a:rPr>
            <a:t>- obuhvaćaju tekuće ili kapitalne prijenose sredstava drugim neprofitnim organizacijama s kojima je neprofitna </a:t>
          </a:r>
          <a:r>
            <a:rPr lang="hr-HR" sz="1000">
              <a:latin typeface="+mn-lt"/>
              <a:cs typeface="Arial" pitchFamily="34" charset="0"/>
            </a:rPr>
            <a:t> organizacija  povezana  osnivačkim,  odnosno drugim općim aktom</a:t>
          </a:r>
        </a:p>
        <a:p>
          <a:endParaRPr lang="hr-HR" sz="1000">
            <a:solidFill>
              <a:schemeClr val="tx1"/>
            </a:solidFill>
            <a:latin typeface="+mn-lt"/>
            <a:ea typeface="+mn-ea"/>
            <a:cs typeface="Arial" pitchFamily="34" charset="0"/>
          </a:endParaRPr>
        </a:p>
        <a:p>
          <a:endParaRPr lang="hr-HR" sz="1000">
            <a:solidFill>
              <a:schemeClr val="tx1"/>
            </a:solidFill>
            <a:latin typeface="+mn-lt"/>
            <a:ea typeface="+mn-ea"/>
            <a:cs typeface="Arial" pitchFamily="34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_RadniStatus" displayName="T_RadniStatus" ref="B1:B7" totalsRowShown="0" headerRowDxfId="4894" dataDxfId="4893">
  <autoFilter ref="B1:B7" xr:uid="{00000000-0009-0000-0100-000001000000}"/>
  <tableColumns count="1">
    <tableColumn id="1" xr3:uid="{00000000-0010-0000-0000-000001000000}" name="Radni status u klubu" dataDxfId="489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_PRIREDBE" displayName="T_PRIREDBE" ref="D1:D4" totalsRowShown="0" headerRowDxfId="4891" dataDxfId="4890">
  <autoFilter ref="D1:D4" xr:uid="{00000000-0009-0000-0100-000002000000}"/>
  <tableColumns count="1">
    <tableColumn id="1" xr3:uid="{00000000-0010-0000-0100-000001000000}" name="TIP PRIREDBE" dataDxfId="4889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F1:F3" totalsRowShown="0" headerRowDxfId="4888">
  <autoFilter ref="F1:F3" xr:uid="{00000000-0009-0000-0100-000003000000}"/>
  <tableColumns count="1">
    <tableColumn id="1" xr3:uid="{00000000-0010-0000-0200-000001000000}" name="AKTIVNOST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28"/>
  <sheetViews>
    <sheetView showGridLines="0" showRowColHeaders="0" workbookViewId="0">
      <selection activeCell="C23" sqref="C23"/>
    </sheetView>
  </sheetViews>
  <sheetFormatPr defaultColWidth="9.140625" defaultRowHeight="15" x14ac:dyDescent="0.25"/>
  <cols>
    <col min="1" max="2" width="9.140625" style="273"/>
    <col min="3" max="3" width="56.28515625" style="273" bestFit="1" customWidth="1"/>
    <col min="4" max="16384" width="9.140625" style="273"/>
  </cols>
  <sheetData>
    <row r="1" spans="2:3" x14ac:dyDescent="0.25">
      <c r="B1" s="506" t="s">
        <v>310</v>
      </c>
      <c r="C1" s="506"/>
    </row>
    <row r="2" spans="2:3" x14ac:dyDescent="0.25">
      <c r="B2" s="507"/>
      <c r="C2" s="507"/>
    </row>
    <row r="3" spans="2:3" x14ac:dyDescent="0.25">
      <c r="B3" s="265"/>
      <c r="C3" s="148" t="s">
        <v>269</v>
      </c>
    </row>
    <row r="4" spans="2:3" x14ac:dyDescent="0.25">
      <c r="B4" s="266"/>
      <c r="C4" s="148" t="s">
        <v>270</v>
      </c>
    </row>
    <row r="5" spans="2:3" x14ac:dyDescent="0.25">
      <c r="B5" s="267"/>
      <c r="C5" s="148" t="s">
        <v>307</v>
      </c>
    </row>
    <row r="6" spans="2:3" x14ac:dyDescent="0.25">
      <c r="B6" s="148"/>
      <c r="C6" s="148" t="s">
        <v>308</v>
      </c>
    </row>
    <row r="7" spans="2:3" x14ac:dyDescent="0.25">
      <c r="B7" s="148"/>
      <c r="C7" s="148" t="s">
        <v>309</v>
      </c>
    </row>
    <row r="8" spans="2:3" ht="14.45" x14ac:dyDescent="0.3">
      <c r="B8" s="148"/>
      <c r="C8" s="148"/>
    </row>
    <row r="9" spans="2:3" x14ac:dyDescent="0.25">
      <c r="B9" s="148"/>
      <c r="C9" s="148"/>
    </row>
    <row r="10" spans="2:3" x14ac:dyDescent="0.25">
      <c r="B10" s="148"/>
      <c r="C10" s="148"/>
    </row>
    <row r="11" spans="2:3" x14ac:dyDescent="0.25">
      <c r="B11" s="148"/>
      <c r="C11" s="148"/>
    </row>
    <row r="12" spans="2:3" x14ac:dyDescent="0.25">
      <c r="B12" s="148"/>
      <c r="C12" s="148"/>
    </row>
    <row r="13" spans="2:3" x14ac:dyDescent="0.25">
      <c r="B13" s="148"/>
      <c r="C13" s="148"/>
    </row>
    <row r="14" spans="2:3" x14ac:dyDescent="0.25">
      <c r="B14" s="148"/>
      <c r="C14" s="148"/>
    </row>
    <row r="15" spans="2:3" x14ac:dyDescent="0.25">
      <c r="B15" s="148"/>
      <c r="C15" s="148"/>
    </row>
    <row r="16" spans="2:3" x14ac:dyDescent="0.25">
      <c r="B16" s="148"/>
      <c r="C16" s="148"/>
    </row>
    <row r="17" spans="2:3" x14ac:dyDescent="0.25">
      <c r="B17" s="148"/>
      <c r="C17" s="148"/>
    </row>
    <row r="18" spans="2:3" x14ac:dyDescent="0.25">
      <c r="B18" s="148"/>
      <c r="C18" s="148"/>
    </row>
    <row r="19" spans="2:3" x14ac:dyDescent="0.25">
      <c r="B19" s="148"/>
      <c r="C19" s="148"/>
    </row>
    <row r="20" spans="2:3" x14ac:dyDescent="0.25">
      <c r="B20" s="148"/>
      <c r="C20" s="148"/>
    </row>
    <row r="21" spans="2:3" x14ac:dyDescent="0.25">
      <c r="B21" s="148"/>
      <c r="C21" s="148"/>
    </row>
    <row r="22" spans="2:3" x14ac:dyDescent="0.25">
      <c r="B22" s="148"/>
      <c r="C22" s="148"/>
    </row>
    <row r="23" spans="2:3" x14ac:dyDescent="0.25">
      <c r="B23" s="148"/>
      <c r="C23" s="268"/>
    </row>
    <row r="24" spans="2:3" x14ac:dyDescent="0.25">
      <c r="B24" s="148"/>
      <c r="C24" s="148"/>
    </row>
    <row r="25" spans="2:3" x14ac:dyDescent="0.25">
      <c r="B25" s="148"/>
      <c r="C25" s="148"/>
    </row>
    <row r="26" spans="2:3" x14ac:dyDescent="0.25">
      <c r="B26" s="148"/>
      <c r="C26" s="148"/>
    </row>
    <row r="27" spans="2:3" x14ac:dyDescent="0.25">
      <c r="B27" s="148"/>
      <c r="C27" s="148"/>
    </row>
    <row r="28" spans="2:3" x14ac:dyDescent="0.25">
      <c r="B28" s="148"/>
      <c r="C28" s="148"/>
    </row>
  </sheetData>
  <sheetProtection selectLockedCells="1"/>
  <mergeCells count="1">
    <mergeCell ref="B1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3"/>
  </sheetPr>
  <dimension ref="A1:G122"/>
  <sheetViews>
    <sheetView showGridLines="0" topLeftCell="A10" workbookViewId="0">
      <selection activeCell="D33" sqref="D33"/>
    </sheetView>
  </sheetViews>
  <sheetFormatPr defaultColWidth="9.140625" defaultRowHeight="15" x14ac:dyDescent="0.25"/>
  <cols>
    <col min="1" max="1" width="9.140625" style="65"/>
    <col min="2" max="2" width="50.28515625" style="65" customWidth="1"/>
    <col min="3" max="6" width="15.7109375" style="65" customWidth="1"/>
    <col min="7" max="16384" width="9.140625" style="65"/>
  </cols>
  <sheetData>
    <row r="1" spans="2:6" ht="15.6" x14ac:dyDescent="0.3">
      <c r="B1" s="95" t="s">
        <v>194</v>
      </c>
    </row>
    <row r="2" spans="2:6" ht="21" customHeight="1" x14ac:dyDescent="0.25">
      <c r="B2" s="682" t="s">
        <v>339</v>
      </c>
      <c r="C2" s="683"/>
      <c r="D2" s="683"/>
      <c r="E2" s="683"/>
      <c r="F2" s="684"/>
    </row>
    <row r="3" spans="2:6" ht="15.6" x14ac:dyDescent="0.3">
      <c r="B3" s="96"/>
    </row>
    <row r="4" spans="2:6" x14ac:dyDescent="0.25">
      <c r="B4" s="93" t="s">
        <v>248</v>
      </c>
      <c r="C4" s="654"/>
      <c r="D4" s="654"/>
      <c r="E4" s="654"/>
      <c r="F4" s="654"/>
    </row>
    <row r="5" spans="2:6" x14ac:dyDescent="0.25">
      <c r="B5" s="93" t="s">
        <v>236</v>
      </c>
      <c r="C5" s="654"/>
      <c r="D5" s="654"/>
      <c r="E5" s="654"/>
      <c r="F5" s="654"/>
    </row>
    <row r="6" spans="2:6" ht="14.45" x14ac:dyDescent="0.3">
      <c r="B6" s="93" t="s">
        <v>237</v>
      </c>
      <c r="C6" s="654"/>
      <c r="D6" s="654"/>
      <c r="E6" s="654"/>
      <c r="F6" s="654"/>
    </row>
    <row r="7" spans="2:6" x14ac:dyDescent="0.25">
      <c r="B7" s="93" t="s">
        <v>238</v>
      </c>
      <c r="C7" s="655"/>
      <c r="D7" s="654"/>
      <c r="E7" s="654"/>
      <c r="F7" s="654"/>
    </row>
    <row r="8" spans="2:6" x14ac:dyDescent="0.25">
      <c r="B8" s="93" t="s">
        <v>239</v>
      </c>
      <c r="C8" s="696"/>
      <c r="D8" s="697"/>
      <c r="E8" s="697"/>
      <c r="F8" s="698"/>
    </row>
    <row r="9" spans="2:6" ht="15.75" x14ac:dyDescent="0.25">
      <c r="B9" s="96"/>
    </row>
    <row r="10" spans="2:6" ht="15.75" x14ac:dyDescent="0.25">
      <c r="B10" s="656" t="s">
        <v>240</v>
      </c>
      <c r="C10" s="657"/>
      <c r="D10" s="657"/>
      <c r="E10" s="657"/>
      <c r="F10" s="658"/>
    </row>
    <row r="11" spans="2:6" ht="83.25" customHeight="1" x14ac:dyDescent="0.25">
      <c r="B11" s="659"/>
      <c r="C11" s="660"/>
      <c r="D11" s="660"/>
      <c r="E11" s="660"/>
      <c r="F11" s="661"/>
    </row>
    <row r="12" spans="2:6" ht="15.75" x14ac:dyDescent="0.25">
      <c r="B12" s="96"/>
    </row>
    <row r="13" spans="2:6" ht="15.75" x14ac:dyDescent="0.25">
      <c r="B13" s="662" t="str">
        <f>CONCATENATE("SKRAĆENI FINANCIJSKI PLAN -",C6)</f>
        <v>SKRAĆENI FINANCIJSKI PLAN -</v>
      </c>
      <c r="C13" s="662"/>
      <c r="D13" s="662"/>
      <c r="E13" s="662"/>
      <c r="F13" s="662"/>
    </row>
    <row r="14" spans="2:6" ht="5.0999999999999996" customHeight="1" x14ac:dyDescent="0.25">
      <c r="B14" s="96"/>
    </row>
    <row r="15" spans="2:6" ht="15.75" x14ac:dyDescent="0.25">
      <c r="B15" s="156" t="s">
        <v>51</v>
      </c>
      <c r="C15" s="676" t="str">
        <f>CONCATENATE("Plan ",OpćiPodaci!F1,".g")</f>
        <v>Plan 2026.g</v>
      </c>
      <c r="D15" s="688" t="s">
        <v>171</v>
      </c>
      <c r="E15" s="678"/>
      <c r="F15" s="679"/>
    </row>
    <row r="16" spans="2:6" s="63" customFormat="1" x14ac:dyDescent="0.25">
      <c r="B16" s="685" t="s">
        <v>285</v>
      </c>
      <c r="C16" s="677"/>
      <c r="D16" s="689"/>
      <c r="E16" s="680"/>
      <c r="F16" s="681"/>
    </row>
    <row r="17" spans="2:6" s="63" customFormat="1" x14ac:dyDescent="0.25">
      <c r="B17" s="686"/>
      <c r="C17" s="677"/>
      <c r="D17" s="493" t="s">
        <v>356</v>
      </c>
      <c r="E17" s="493" t="s">
        <v>172</v>
      </c>
      <c r="F17" s="493" t="s">
        <v>82</v>
      </c>
    </row>
    <row r="18" spans="2:6" s="63" customFormat="1" x14ac:dyDescent="0.2">
      <c r="B18" s="149" t="s">
        <v>359</v>
      </c>
      <c r="C18" s="499">
        <f t="shared" ref="C18:C23" si="0">SUM(D18:F18)</f>
        <v>0</v>
      </c>
      <c r="D18" s="500"/>
      <c r="E18" s="500"/>
      <c r="F18" s="500"/>
    </row>
    <row r="19" spans="2:6" s="63" customFormat="1" x14ac:dyDescent="0.2">
      <c r="B19" s="150" t="s">
        <v>225</v>
      </c>
      <c r="C19" s="499">
        <f t="shared" si="0"/>
        <v>0</v>
      </c>
      <c r="D19" s="500"/>
      <c r="E19" s="501"/>
      <c r="F19" s="500"/>
    </row>
    <row r="20" spans="2:6" s="63" customFormat="1" x14ac:dyDescent="0.2">
      <c r="B20" s="269" t="s">
        <v>220</v>
      </c>
      <c r="C20" s="499">
        <f t="shared" si="0"/>
        <v>0</v>
      </c>
      <c r="D20" s="500"/>
      <c r="E20" s="501"/>
      <c r="F20" s="500"/>
    </row>
    <row r="21" spans="2:6" s="63" customFormat="1" x14ac:dyDescent="0.2">
      <c r="B21" s="270" t="s">
        <v>313</v>
      </c>
      <c r="C21" s="499">
        <f t="shared" si="0"/>
        <v>0</v>
      </c>
      <c r="D21" s="500"/>
      <c r="E21" s="501"/>
      <c r="F21" s="500"/>
    </row>
    <row r="22" spans="2:6" s="63" customFormat="1" x14ac:dyDescent="0.2">
      <c r="B22" s="150" t="s">
        <v>312</v>
      </c>
      <c r="C22" s="499">
        <f t="shared" si="0"/>
        <v>0</v>
      </c>
      <c r="D22" s="500"/>
      <c r="E22" s="500"/>
      <c r="F22" s="501"/>
    </row>
    <row r="23" spans="2:6" s="63" customFormat="1" ht="15.75" thickBot="1" x14ac:dyDescent="0.25">
      <c r="B23" s="271" t="s">
        <v>64</v>
      </c>
      <c r="C23" s="499">
        <f t="shared" si="0"/>
        <v>0</v>
      </c>
      <c r="D23" s="500"/>
      <c r="E23" s="500"/>
      <c r="F23" s="501"/>
    </row>
    <row r="24" spans="2:6" s="63" customFormat="1" ht="15.75" thickTop="1" x14ac:dyDescent="0.2">
      <c r="B24" s="151" t="s">
        <v>58</v>
      </c>
      <c r="C24" s="498">
        <f>SUM(C18:C23)</f>
        <v>0</v>
      </c>
      <c r="D24" s="394">
        <f>SUM(D18:D23)</f>
        <v>0</v>
      </c>
      <c r="E24" s="394">
        <f>SUM(E18:E23)</f>
        <v>0</v>
      </c>
      <c r="F24" s="394">
        <f>SUM(F18:F23)</f>
        <v>0</v>
      </c>
    </row>
    <row r="25" spans="2:6" s="63" customFormat="1" ht="5.0999999999999996" customHeight="1" x14ac:dyDescent="0.25">
      <c r="C25" s="396"/>
      <c r="D25" s="396"/>
      <c r="E25" s="396"/>
      <c r="F25" s="396"/>
    </row>
    <row r="26" spans="2:6" s="63" customFormat="1" ht="15.75" x14ac:dyDescent="0.25">
      <c r="B26" s="158" t="s">
        <v>74</v>
      </c>
      <c r="C26" s="690" t="str">
        <f>+C15</f>
        <v>Plan 2026.g</v>
      </c>
      <c r="D26" s="672" t="s">
        <v>171</v>
      </c>
      <c r="E26" s="672"/>
      <c r="F26" s="673"/>
    </row>
    <row r="27" spans="2:6" s="63" customFormat="1" x14ac:dyDescent="0.25">
      <c r="B27" s="687" t="s">
        <v>286</v>
      </c>
      <c r="C27" s="691"/>
      <c r="D27" s="674"/>
      <c r="E27" s="674"/>
      <c r="F27" s="675"/>
    </row>
    <row r="28" spans="2:6" s="63" customFormat="1" x14ac:dyDescent="0.25">
      <c r="B28" s="687"/>
      <c r="C28" s="692"/>
      <c r="D28" s="397" t="s">
        <v>356</v>
      </c>
      <c r="E28" s="398" t="s">
        <v>172</v>
      </c>
      <c r="F28" s="398" t="s">
        <v>82</v>
      </c>
    </row>
    <row r="29" spans="2:6" s="63" customFormat="1" x14ac:dyDescent="0.25">
      <c r="B29" s="255" t="s">
        <v>341</v>
      </c>
      <c r="C29" s="399"/>
      <c r="D29" s="399"/>
      <c r="E29" s="399"/>
      <c r="F29" s="400">
        <f t="shared" ref="F29:F38" si="1">+C29-D29-E29</f>
        <v>0</v>
      </c>
    </row>
    <row r="30" spans="2:6" s="63" customFormat="1" x14ac:dyDescent="0.25">
      <c r="B30" s="255" t="s">
        <v>342</v>
      </c>
      <c r="C30" s="399"/>
      <c r="D30" s="399"/>
      <c r="E30" s="399"/>
      <c r="F30" s="400">
        <f t="shared" si="1"/>
        <v>0</v>
      </c>
    </row>
    <row r="31" spans="2:6" s="63" customFormat="1" x14ac:dyDescent="0.25">
      <c r="B31" s="255" t="s">
        <v>343</v>
      </c>
      <c r="C31" s="399"/>
      <c r="D31" s="399"/>
      <c r="E31" s="399"/>
      <c r="F31" s="400">
        <f t="shared" si="1"/>
        <v>0</v>
      </c>
    </row>
    <row r="32" spans="2:6" s="63" customFormat="1" x14ac:dyDescent="0.25">
      <c r="B32" s="255" t="s">
        <v>344</v>
      </c>
      <c r="C32" s="399"/>
      <c r="D32" s="399"/>
      <c r="E32" s="399"/>
      <c r="F32" s="400">
        <f>+C32-D32-E32</f>
        <v>0</v>
      </c>
    </row>
    <row r="33" spans="2:6" s="63" customFormat="1" x14ac:dyDescent="0.25">
      <c r="B33" s="255" t="s">
        <v>3</v>
      </c>
      <c r="C33" s="399"/>
      <c r="D33" s="399"/>
      <c r="E33" s="399"/>
      <c r="F33" s="400">
        <f>+C33-D33-E33</f>
        <v>0</v>
      </c>
    </row>
    <row r="34" spans="2:6" s="63" customFormat="1" x14ac:dyDescent="0.25">
      <c r="B34" s="337"/>
      <c r="C34" s="401"/>
      <c r="D34" s="401"/>
      <c r="E34" s="399"/>
      <c r="F34" s="400">
        <f t="shared" si="1"/>
        <v>0</v>
      </c>
    </row>
    <row r="35" spans="2:6" s="63" customFormat="1" x14ac:dyDescent="0.25">
      <c r="B35" s="255"/>
      <c r="C35" s="399"/>
      <c r="D35" s="399"/>
      <c r="E35" s="399"/>
      <c r="F35" s="400">
        <f t="shared" si="1"/>
        <v>0</v>
      </c>
    </row>
    <row r="36" spans="2:6" s="63" customFormat="1" x14ac:dyDescent="0.25">
      <c r="B36" s="255"/>
      <c r="C36" s="399"/>
      <c r="D36" s="399"/>
      <c r="E36" s="399"/>
      <c r="F36" s="400">
        <f t="shared" si="1"/>
        <v>0</v>
      </c>
    </row>
    <row r="37" spans="2:6" s="63" customFormat="1" x14ac:dyDescent="0.25">
      <c r="B37" s="255"/>
      <c r="C37" s="399"/>
      <c r="D37" s="399"/>
      <c r="E37" s="399"/>
      <c r="F37" s="400">
        <f t="shared" si="1"/>
        <v>0</v>
      </c>
    </row>
    <row r="38" spans="2:6" s="63" customFormat="1" ht="15.75" thickBot="1" x14ac:dyDescent="0.3">
      <c r="B38" s="256"/>
      <c r="C38" s="402"/>
      <c r="D38" s="402"/>
      <c r="E38" s="402"/>
      <c r="F38" s="403">
        <f t="shared" si="1"/>
        <v>0</v>
      </c>
    </row>
    <row r="39" spans="2:6" s="63" customFormat="1" ht="15.75" thickTop="1" x14ac:dyDescent="0.25">
      <c r="B39" s="152" t="s">
        <v>226</v>
      </c>
      <c r="C39" s="404">
        <f>SUM(C29:C38)</f>
        <v>0</v>
      </c>
      <c r="D39" s="404">
        <f>SUM(D29:D38)</f>
        <v>0</v>
      </c>
      <c r="E39" s="404">
        <f>SUM(E29:E38)</f>
        <v>0</v>
      </c>
      <c r="F39" s="404">
        <f>SUM(F29:F38)</f>
        <v>0</v>
      </c>
    </row>
    <row r="40" spans="2:6" s="63" customFormat="1" ht="5.0999999999999996" customHeight="1" thickBot="1" x14ac:dyDescent="0.3">
      <c r="C40" s="396"/>
      <c r="D40" s="396"/>
      <c r="E40" s="396"/>
      <c r="F40" s="396"/>
    </row>
    <row r="41" spans="2:6" s="63" customFormat="1" ht="15.75" thickTop="1" x14ac:dyDescent="0.25">
      <c r="B41" s="272" t="str">
        <f>IF(C41&gt;=0,"VIŠAK PRIHODA","MANJAK PRIHODA")</f>
        <v>VIŠAK PRIHODA</v>
      </c>
      <c r="C41" s="405">
        <f>+C24-C39</f>
        <v>0</v>
      </c>
      <c r="D41" s="405">
        <f>+D24-D39</f>
        <v>0</v>
      </c>
      <c r="E41" s="405">
        <f>+E24-E39</f>
        <v>0</v>
      </c>
      <c r="F41" s="405">
        <f>+F24-F39</f>
        <v>0</v>
      </c>
    </row>
    <row r="42" spans="2:6" ht="15.75" x14ac:dyDescent="0.25">
      <c r="B42" s="96"/>
    </row>
    <row r="43" spans="2:6" ht="15.75" x14ac:dyDescent="0.25">
      <c r="B43" s="96"/>
    </row>
    <row r="44" spans="2:6" ht="16.5" thickBot="1" x14ac:dyDescent="0.3">
      <c r="B44" s="97"/>
      <c r="C44" s="98"/>
      <c r="D44" s="98"/>
      <c r="E44" s="98"/>
      <c r="F44" s="98"/>
    </row>
    <row r="45" spans="2:6" ht="15.75" x14ac:dyDescent="0.25">
      <c r="B45" s="96"/>
    </row>
    <row r="46" spans="2:6" x14ac:dyDescent="0.25">
      <c r="B46" s="93" t="s">
        <v>248</v>
      </c>
      <c r="C46" s="654"/>
      <c r="D46" s="654"/>
      <c r="E46" s="654"/>
      <c r="F46" s="654"/>
    </row>
    <row r="47" spans="2:6" x14ac:dyDescent="0.25">
      <c r="B47" s="93" t="s">
        <v>236</v>
      </c>
      <c r="C47" s="654"/>
      <c r="D47" s="654"/>
      <c r="E47" s="654"/>
      <c r="F47" s="654"/>
    </row>
    <row r="48" spans="2:6" x14ac:dyDescent="0.25">
      <c r="B48" s="93" t="s">
        <v>237</v>
      </c>
      <c r="C48" s="654"/>
      <c r="D48" s="654"/>
      <c r="E48" s="654"/>
      <c r="F48" s="654"/>
    </row>
    <row r="49" spans="2:6" x14ac:dyDescent="0.25">
      <c r="B49" s="93" t="s">
        <v>238</v>
      </c>
      <c r="C49" s="654"/>
      <c r="D49" s="654"/>
      <c r="E49" s="654"/>
      <c r="F49" s="654"/>
    </row>
    <row r="50" spans="2:6" x14ac:dyDescent="0.25">
      <c r="B50" s="93" t="s">
        <v>239</v>
      </c>
      <c r="C50" s="655"/>
      <c r="D50" s="654"/>
      <c r="E50" s="654"/>
      <c r="F50" s="654"/>
    </row>
    <row r="51" spans="2:6" ht="15.75" x14ac:dyDescent="0.25">
      <c r="B51" s="96"/>
    </row>
    <row r="52" spans="2:6" ht="15.75" x14ac:dyDescent="0.25">
      <c r="B52" s="656" t="s">
        <v>240</v>
      </c>
      <c r="C52" s="657"/>
      <c r="D52" s="657"/>
      <c r="E52" s="657"/>
      <c r="F52" s="658"/>
    </row>
    <row r="53" spans="2:6" ht="177" customHeight="1" x14ac:dyDescent="0.25">
      <c r="B53" s="659"/>
      <c r="C53" s="660"/>
      <c r="D53" s="660"/>
      <c r="E53" s="660"/>
      <c r="F53" s="661"/>
    </row>
    <row r="54" spans="2:6" ht="15.75" x14ac:dyDescent="0.25">
      <c r="B54" s="96"/>
    </row>
    <row r="55" spans="2:6" ht="15.75" x14ac:dyDescent="0.25">
      <c r="B55" s="662" t="str">
        <f>CONCATENATE("SKRAĆENI FINANCIJSKI PLAN -",C48)</f>
        <v>SKRAĆENI FINANCIJSKI PLAN -</v>
      </c>
      <c r="C55" s="662"/>
      <c r="D55" s="662"/>
      <c r="E55" s="662"/>
      <c r="F55" s="662"/>
    </row>
    <row r="56" spans="2:6" ht="5.0999999999999996" customHeight="1" x14ac:dyDescent="0.25"/>
    <row r="57" spans="2:6" ht="15.75" x14ac:dyDescent="0.25">
      <c r="B57" s="156" t="s">
        <v>51</v>
      </c>
      <c r="C57" s="676" t="str">
        <f>+C15</f>
        <v>Plan 2026.g</v>
      </c>
      <c r="D57" s="678" t="s">
        <v>171</v>
      </c>
      <c r="E57" s="678"/>
      <c r="F57" s="679"/>
    </row>
    <row r="58" spans="2:6" ht="16.5" customHeight="1" x14ac:dyDescent="0.25">
      <c r="B58" s="685" t="s">
        <v>285</v>
      </c>
      <c r="C58" s="677"/>
      <c r="D58" s="680"/>
      <c r="E58" s="680"/>
      <c r="F58" s="681"/>
    </row>
    <row r="59" spans="2:6" x14ac:dyDescent="0.25">
      <c r="B59" s="686"/>
      <c r="C59" s="677"/>
      <c r="D59" s="502" t="s">
        <v>356</v>
      </c>
      <c r="E59" s="493" t="s">
        <v>172</v>
      </c>
      <c r="F59" s="493" t="s">
        <v>82</v>
      </c>
    </row>
    <row r="60" spans="2:6" x14ac:dyDescent="0.25">
      <c r="B60" s="149" t="str">
        <f t="shared" ref="B60:B65" si="2">+B18</f>
        <v>Prihodi iz proračuna SSS</v>
      </c>
      <c r="C60" s="499">
        <f t="shared" ref="C60:C65" si="3">SUM(D60:F60)</f>
        <v>0</v>
      </c>
      <c r="D60" s="500">
        <f>+D81</f>
        <v>0</v>
      </c>
      <c r="E60" s="500"/>
      <c r="F60" s="500"/>
    </row>
    <row r="61" spans="2:6" x14ac:dyDescent="0.25">
      <c r="B61" s="150" t="str">
        <f t="shared" si="2"/>
        <v>Prihodi iz proračuna Grada Samobora</v>
      </c>
      <c r="C61" s="499">
        <f t="shared" si="3"/>
        <v>0</v>
      </c>
      <c r="D61" s="500"/>
      <c r="E61" s="501"/>
      <c r="F61" s="500"/>
    </row>
    <row r="62" spans="2:6" x14ac:dyDescent="0.25">
      <c r="B62" s="269" t="str">
        <f t="shared" si="2"/>
        <v>Prihodi iz proračuna Županije</v>
      </c>
      <c r="C62" s="499">
        <f t="shared" si="3"/>
        <v>0</v>
      </c>
      <c r="D62" s="500"/>
      <c r="E62" s="501"/>
      <c r="F62" s="500"/>
    </row>
    <row r="63" spans="2:6" x14ac:dyDescent="0.25">
      <c r="B63" s="270" t="str">
        <f t="shared" si="2"/>
        <v>Prihodi iz ostalih proračuna</v>
      </c>
      <c r="C63" s="499">
        <f t="shared" si="3"/>
        <v>0</v>
      </c>
      <c r="D63" s="500"/>
      <c r="E63" s="501"/>
      <c r="F63" s="500"/>
    </row>
    <row r="64" spans="2:6" x14ac:dyDescent="0.25">
      <c r="B64" s="150" t="str">
        <f t="shared" si="2"/>
        <v>Vlastiti prihodi (kotizacije, startnine i sl.)</v>
      </c>
      <c r="C64" s="499">
        <f t="shared" si="3"/>
        <v>0</v>
      </c>
      <c r="D64" s="500"/>
      <c r="E64" s="500"/>
      <c r="F64" s="501"/>
    </row>
    <row r="65" spans="2:6" ht="15.75" thickBot="1" x14ac:dyDescent="0.3">
      <c r="B65" s="271" t="str">
        <f t="shared" si="2"/>
        <v>Donacije</v>
      </c>
      <c r="C65" s="499">
        <f t="shared" si="3"/>
        <v>0</v>
      </c>
      <c r="D65" s="500"/>
      <c r="E65" s="500"/>
      <c r="F65" s="501"/>
    </row>
    <row r="66" spans="2:6" ht="15.75" thickTop="1" x14ac:dyDescent="0.25">
      <c r="B66" s="151" t="s">
        <v>58</v>
      </c>
      <c r="C66" s="498">
        <f>SUM(C60:C65)</f>
        <v>0</v>
      </c>
      <c r="D66" s="394">
        <f>SUM(D60:D65)</f>
        <v>0</v>
      </c>
      <c r="E66" s="394">
        <f>SUM(E60:E65)</f>
        <v>0</v>
      </c>
      <c r="F66" s="394">
        <f>SUM(F60:F65)</f>
        <v>0</v>
      </c>
    </row>
    <row r="67" spans="2:6" ht="5.0999999999999996" customHeight="1" x14ac:dyDescent="0.25">
      <c r="C67" s="406"/>
      <c r="D67" s="406"/>
      <c r="E67" s="406"/>
      <c r="F67" s="406"/>
    </row>
    <row r="68" spans="2:6" ht="15.75" x14ac:dyDescent="0.25">
      <c r="B68" s="158" t="s">
        <v>74</v>
      </c>
      <c r="C68" s="690" t="str">
        <f>+C57</f>
        <v>Plan 2026.g</v>
      </c>
      <c r="D68" s="672" t="s">
        <v>171</v>
      </c>
      <c r="E68" s="672"/>
      <c r="F68" s="673"/>
    </row>
    <row r="69" spans="2:6" x14ac:dyDescent="0.25">
      <c r="B69" s="687" t="s">
        <v>286</v>
      </c>
      <c r="C69" s="691"/>
      <c r="D69" s="674"/>
      <c r="E69" s="674"/>
      <c r="F69" s="675"/>
    </row>
    <row r="70" spans="2:6" x14ac:dyDescent="0.25">
      <c r="B70" s="687"/>
      <c r="C70" s="692"/>
      <c r="D70" s="397" t="s">
        <v>356</v>
      </c>
      <c r="E70" s="398" t="s">
        <v>172</v>
      </c>
      <c r="F70" s="398" t="s">
        <v>82</v>
      </c>
    </row>
    <row r="71" spans="2:6" x14ac:dyDescent="0.25">
      <c r="B71" s="255" t="s">
        <v>341</v>
      </c>
      <c r="C71" s="407"/>
      <c r="D71" s="407"/>
      <c r="E71" s="407"/>
      <c r="F71" s="408">
        <f t="shared" ref="F71:F80" si="4">+C71-D71-E71</f>
        <v>0</v>
      </c>
    </row>
    <row r="72" spans="2:6" x14ac:dyDescent="0.25">
      <c r="B72" s="255" t="s">
        <v>342</v>
      </c>
      <c r="C72" s="407"/>
      <c r="D72" s="407"/>
      <c r="E72" s="407"/>
      <c r="F72" s="408">
        <f t="shared" si="4"/>
        <v>0</v>
      </c>
    </row>
    <row r="73" spans="2:6" x14ac:dyDescent="0.25">
      <c r="B73" s="255" t="s">
        <v>343</v>
      </c>
      <c r="C73" s="407"/>
      <c r="D73" s="407"/>
      <c r="E73" s="407"/>
      <c r="F73" s="408">
        <f t="shared" si="4"/>
        <v>0</v>
      </c>
    </row>
    <row r="74" spans="2:6" x14ac:dyDescent="0.25">
      <c r="B74" s="255" t="s">
        <v>344</v>
      </c>
      <c r="C74" s="407"/>
      <c r="D74" s="407"/>
      <c r="E74" s="407"/>
      <c r="F74" s="408">
        <f t="shared" si="4"/>
        <v>0</v>
      </c>
    </row>
    <row r="75" spans="2:6" x14ac:dyDescent="0.25">
      <c r="B75" s="255" t="s">
        <v>3</v>
      </c>
      <c r="C75" s="407"/>
      <c r="D75" s="407"/>
      <c r="E75" s="407"/>
      <c r="F75" s="408">
        <f t="shared" si="4"/>
        <v>0</v>
      </c>
    </row>
    <row r="76" spans="2:6" x14ac:dyDescent="0.25">
      <c r="B76" s="255"/>
      <c r="C76" s="407"/>
      <c r="D76" s="407"/>
      <c r="E76" s="407"/>
      <c r="F76" s="408">
        <f t="shared" si="4"/>
        <v>0</v>
      </c>
    </row>
    <row r="77" spans="2:6" x14ac:dyDescent="0.25">
      <c r="B77" s="255"/>
      <c r="C77" s="407"/>
      <c r="D77" s="407"/>
      <c r="E77" s="407"/>
      <c r="F77" s="408">
        <f t="shared" si="4"/>
        <v>0</v>
      </c>
    </row>
    <row r="78" spans="2:6" x14ac:dyDescent="0.25">
      <c r="B78" s="255"/>
      <c r="C78" s="407"/>
      <c r="D78" s="407"/>
      <c r="E78" s="407"/>
      <c r="F78" s="408">
        <f t="shared" si="4"/>
        <v>0</v>
      </c>
    </row>
    <row r="79" spans="2:6" x14ac:dyDescent="0.25">
      <c r="B79" s="255"/>
      <c r="C79" s="407"/>
      <c r="D79" s="407"/>
      <c r="E79" s="407"/>
      <c r="F79" s="408">
        <f t="shared" si="4"/>
        <v>0</v>
      </c>
    </row>
    <row r="80" spans="2:6" ht="15.75" thickBot="1" x14ac:dyDescent="0.3">
      <c r="B80" s="256"/>
      <c r="C80" s="409"/>
      <c r="D80" s="409"/>
      <c r="E80" s="409"/>
      <c r="F80" s="410">
        <f t="shared" si="4"/>
        <v>0</v>
      </c>
    </row>
    <row r="81" spans="2:6" ht="15.75" thickTop="1" x14ac:dyDescent="0.25">
      <c r="B81" s="151" t="s">
        <v>226</v>
      </c>
      <c r="C81" s="395">
        <f>SUM(C71:C80)</f>
        <v>0</v>
      </c>
      <c r="D81" s="395">
        <f>SUM(D71:D80)</f>
        <v>0</v>
      </c>
      <c r="E81" s="395">
        <f>SUM(E71:E80)</f>
        <v>0</v>
      </c>
      <c r="F81" s="395">
        <f>SUM(F71:F80)</f>
        <v>0</v>
      </c>
    </row>
    <row r="82" spans="2:6" ht="5.0999999999999996" customHeight="1" thickBot="1" x14ac:dyDescent="0.3">
      <c r="B82" s="96"/>
      <c r="C82" s="406"/>
      <c r="D82" s="406"/>
      <c r="E82" s="406"/>
      <c r="F82" s="406"/>
    </row>
    <row r="83" spans="2:6" ht="15.75" thickTop="1" x14ac:dyDescent="0.25">
      <c r="B83" s="272" t="str">
        <f>IF(C83&gt;=0,"VIŠAK PRIHODA","MANJAK PRIHODA")</f>
        <v>VIŠAK PRIHODA</v>
      </c>
      <c r="C83" s="405">
        <f>+C66-C81</f>
        <v>0</v>
      </c>
      <c r="D83" s="405">
        <f>+D66-D81</f>
        <v>0</v>
      </c>
      <c r="E83" s="405">
        <f>+E66-E81</f>
        <v>0</v>
      </c>
      <c r="F83" s="405">
        <f>+F66-F81</f>
        <v>0</v>
      </c>
    </row>
    <row r="84" spans="2:6" x14ac:dyDescent="0.25">
      <c r="B84" s="124"/>
      <c r="C84" s="153"/>
      <c r="D84" s="153"/>
      <c r="E84" s="153"/>
      <c r="F84" s="153"/>
    </row>
    <row r="85" spans="2:6" ht="31.5" customHeight="1" x14ac:dyDescent="0.25">
      <c r="B85" s="664" t="s">
        <v>273</v>
      </c>
      <c r="C85" s="664"/>
      <c r="D85" s="664"/>
      <c r="E85" s="664"/>
      <c r="F85" s="664"/>
    </row>
    <row r="86" spans="2:6" ht="15.75" x14ac:dyDescent="0.25">
      <c r="B86" s="664" t="s">
        <v>241</v>
      </c>
      <c r="C86" s="664"/>
      <c r="D86" s="664"/>
      <c r="E86" s="664"/>
      <c r="F86" s="664"/>
    </row>
    <row r="87" spans="2:6" ht="15.75" x14ac:dyDescent="0.25">
      <c r="B87" s="664" t="s">
        <v>242</v>
      </c>
      <c r="C87" s="664"/>
      <c r="D87" s="664"/>
      <c r="E87" s="664"/>
      <c r="F87" s="664"/>
    </row>
    <row r="88" spans="2:6" ht="15.75" x14ac:dyDescent="0.25">
      <c r="B88" s="664" t="s">
        <v>243</v>
      </c>
      <c r="C88" s="664"/>
      <c r="D88" s="664"/>
      <c r="E88" s="664"/>
      <c r="F88" s="664"/>
    </row>
    <row r="89" spans="2:6" ht="15.75" x14ac:dyDescent="0.25">
      <c r="B89" s="664" t="s">
        <v>244</v>
      </c>
      <c r="C89" s="664"/>
      <c r="D89" s="664"/>
      <c r="E89" s="664"/>
      <c r="F89" s="664"/>
    </row>
    <row r="90" spans="2:6" ht="15.75" x14ac:dyDescent="0.25">
      <c r="B90" s="664" t="s">
        <v>245</v>
      </c>
      <c r="C90" s="664"/>
      <c r="D90" s="664"/>
      <c r="E90" s="664"/>
      <c r="F90" s="664"/>
    </row>
    <row r="91" spans="2:6" ht="15.75" x14ac:dyDescent="0.25">
      <c r="B91" s="664" t="s">
        <v>246</v>
      </c>
      <c r="C91" s="664"/>
      <c r="D91" s="664"/>
      <c r="E91" s="664"/>
      <c r="F91" s="664"/>
    </row>
    <row r="92" spans="2:6" ht="15.75" x14ac:dyDescent="0.25">
      <c r="B92" s="92"/>
      <c r="C92"/>
      <c r="D92"/>
      <c r="E92"/>
      <c r="F92"/>
    </row>
    <row r="93" spans="2:6" ht="51" customHeight="1" x14ac:dyDescent="0.25">
      <c r="B93" s="665" t="s">
        <v>363</v>
      </c>
      <c r="C93" s="665"/>
      <c r="D93" s="665"/>
      <c r="E93" s="665"/>
      <c r="F93" s="665"/>
    </row>
    <row r="94" spans="2:6" ht="15.75" x14ac:dyDescent="0.25">
      <c r="B94" s="92"/>
      <c r="C94"/>
      <c r="D94"/>
      <c r="E94"/>
      <c r="F94"/>
    </row>
    <row r="95" spans="2:6" x14ac:dyDescent="0.25">
      <c r="B95" s="84" t="s">
        <v>45</v>
      </c>
      <c r="C95"/>
      <c r="D95"/>
      <c r="E95" s="663" t="s">
        <v>46</v>
      </c>
      <c r="F95" s="663"/>
    </row>
    <row r="96" spans="2:6" x14ac:dyDescent="0.25">
      <c r="B96"/>
      <c r="C96"/>
      <c r="D96"/>
      <c r="E96"/>
      <c r="F96"/>
    </row>
    <row r="97" spans="1:7" x14ac:dyDescent="0.25">
      <c r="B97" s="487">
        <f>+OpćiPodaci!C18</f>
        <v>0</v>
      </c>
      <c r="C97"/>
      <c r="D97"/>
      <c r="E97" s="86"/>
      <c r="F97" s="86"/>
    </row>
    <row r="98" spans="1:7" x14ac:dyDescent="0.25">
      <c r="B98" s="84"/>
      <c r="C98"/>
      <c r="D98"/>
      <c r="E98"/>
      <c r="F98"/>
    </row>
    <row r="99" spans="1:7" x14ac:dyDescent="0.25">
      <c r="B99" s="84"/>
      <c r="C99"/>
      <c r="D99"/>
      <c r="E99"/>
      <c r="F99"/>
    </row>
    <row r="100" spans="1:7" x14ac:dyDescent="0.25">
      <c r="B100" s="87" t="s">
        <v>47</v>
      </c>
      <c r="C100" s="87"/>
      <c r="D100" s="87"/>
      <c r="E100" s="87"/>
      <c r="F100" s="87"/>
      <c r="G100" s="94"/>
    </row>
    <row r="101" spans="1:7" x14ac:dyDescent="0.25">
      <c r="B101" s="666"/>
      <c r="C101" s="667"/>
      <c r="D101" s="667"/>
      <c r="E101" s="667"/>
      <c r="F101" s="667"/>
      <c r="G101" s="94"/>
    </row>
    <row r="102" spans="1:7" x14ac:dyDescent="0.25">
      <c r="B102" s="668"/>
      <c r="C102" s="669"/>
      <c r="D102" s="669"/>
      <c r="E102" s="669"/>
      <c r="F102" s="669"/>
      <c r="G102" s="94"/>
    </row>
    <row r="103" spans="1:7" x14ac:dyDescent="0.25">
      <c r="B103" s="670"/>
      <c r="C103" s="671"/>
      <c r="D103" s="671"/>
      <c r="E103" s="671"/>
      <c r="F103" s="671"/>
      <c r="G103" s="94"/>
    </row>
    <row r="104" spans="1:7" ht="34.5" customHeight="1" x14ac:dyDescent="0.25">
      <c r="B104" s="653" t="s">
        <v>224</v>
      </c>
      <c r="C104" s="653"/>
      <c r="D104" s="653"/>
      <c r="E104" s="653"/>
      <c r="F104" s="653"/>
      <c r="G104" s="94"/>
    </row>
    <row r="105" spans="1:7" ht="15.75" thickBot="1" x14ac:dyDescent="0.3">
      <c r="B105" s="88"/>
      <c r="C105" s="89"/>
      <c r="D105" s="89"/>
      <c r="E105" s="89"/>
      <c r="F105" s="89"/>
      <c r="G105" s="94"/>
    </row>
    <row r="106" spans="1:7" x14ac:dyDescent="0.25">
      <c r="B106" s="99" t="s">
        <v>360</v>
      </c>
      <c r="C106" s="90"/>
      <c r="D106" s="90"/>
      <c r="E106" s="90"/>
      <c r="F106" s="100"/>
      <c r="G106" s="94"/>
    </row>
    <row r="107" spans="1:7" x14ac:dyDescent="0.25">
      <c r="B107" s="101"/>
      <c r="F107" s="102"/>
      <c r="G107" s="94"/>
    </row>
    <row r="108" spans="1:7" x14ac:dyDescent="0.25">
      <c r="B108" s="101" t="s">
        <v>187</v>
      </c>
      <c r="E108" s="65" t="s">
        <v>188</v>
      </c>
      <c r="F108" s="102"/>
      <c r="G108" s="94"/>
    </row>
    <row r="109" spans="1:7" x14ac:dyDescent="0.25">
      <c r="B109" s="101"/>
      <c r="F109" s="102"/>
      <c r="G109" s="94"/>
    </row>
    <row r="110" spans="1:7" x14ac:dyDescent="0.25">
      <c r="B110" s="103"/>
      <c r="E110" s="91"/>
      <c r="F110" s="104"/>
      <c r="G110" s="94"/>
    </row>
    <row r="111" spans="1:7" x14ac:dyDescent="0.25">
      <c r="B111" s="103"/>
      <c r="C111" s="91"/>
      <c r="D111" s="91"/>
      <c r="E111" s="91"/>
      <c r="F111" s="104"/>
      <c r="G111" s="94"/>
    </row>
    <row r="112" spans="1:7" x14ac:dyDescent="0.25">
      <c r="A112" s="94"/>
      <c r="B112" s="94"/>
      <c r="C112" s="94"/>
      <c r="D112" s="94"/>
      <c r="E112" s="94"/>
      <c r="F112" s="94"/>
      <c r="G112" s="94"/>
    </row>
    <row r="113" spans="2:7" ht="91.5" customHeight="1" x14ac:dyDescent="0.25">
      <c r="B113" s="693" t="s">
        <v>189</v>
      </c>
      <c r="C113" s="694"/>
      <c r="D113" s="694"/>
      <c r="E113" s="694"/>
      <c r="F113" s="695"/>
      <c r="G113" s="94"/>
    </row>
    <row r="114" spans="2:7" x14ac:dyDescent="0.25">
      <c r="G114" s="94"/>
    </row>
    <row r="115" spans="2:7" x14ac:dyDescent="0.25">
      <c r="G115" s="94"/>
    </row>
    <row r="116" spans="2:7" x14ac:dyDescent="0.25">
      <c r="G116" s="94"/>
    </row>
    <row r="117" spans="2:7" x14ac:dyDescent="0.25">
      <c r="G117" s="94"/>
    </row>
    <row r="118" spans="2:7" x14ac:dyDescent="0.25">
      <c r="G118" s="94"/>
    </row>
    <row r="119" spans="2:7" x14ac:dyDescent="0.25">
      <c r="G119" s="94"/>
    </row>
    <row r="120" spans="2:7" x14ac:dyDescent="0.25">
      <c r="G120" s="94"/>
    </row>
    <row r="121" spans="2:7" x14ac:dyDescent="0.25">
      <c r="G121" s="94"/>
    </row>
    <row r="122" spans="2:7" x14ac:dyDescent="0.25">
      <c r="G122" s="94"/>
    </row>
  </sheetData>
  <sheetProtection selectLockedCells="1"/>
  <mergeCells count="41">
    <mergeCell ref="B113:F113"/>
    <mergeCell ref="C5:F5"/>
    <mergeCell ref="C6:F6"/>
    <mergeCell ref="C7:F7"/>
    <mergeCell ref="C8:F8"/>
    <mergeCell ref="B10:F10"/>
    <mergeCell ref="B11:F11"/>
    <mergeCell ref="B85:F85"/>
    <mergeCell ref="B86:F86"/>
    <mergeCell ref="B87:F87"/>
    <mergeCell ref="B88:F88"/>
    <mergeCell ref="B89:F89"/>
    <mergeCell ref="B90:F90"/>
    <mergeCell ref="B58:B59"/>
    <mergeCell ref="B69:B70"/>
    <mergeCell ref="C68:C70"/>
    <mergeCell ref="B13:F13"/>
    <mergeCell ref="B2:F2"/>
    <mergeCell ref="C4:F4"/>
    <mergeCell ref="C46:F46"/>
    <mergeCell ref="D26:F27"/>
    <mergeCell ref="B16:B17"/>
    <mergeCell ref="B27:B28"/>
    <mergeCell ref="D15:F16"/>
    <mergeCell ref="C15:C17"/>
    <mergeCell ref="C26:C28"/>
    <mergeCell ref="B104:F104"/>
    <mergeCell ref="C47:F47"/>
    <mergeCell ref="C48:F48"/>
    <mergeCell ref="C49:F49"/>
    <mergeCell ref="C50:F50"/>
    <mergeCell ref="B52:F52"/>
    <mergeCell ref="B53:F53"/>
    <mergeCell ref="B55:F55"/>
    <mergeCell ref="E95:F95"/>
    <mergeCell ref="B91:F91"/>
    <mergeCell ref="B93:F93"/>
    <mergeCell ref="B101:F103"/>
    <mergeCell ref="D68:F69"/>
    <mergeCell ref="C57:C59"/>
    <mergeCell ref="D57:F58"/>
  </mergeCells>
  <conditionalFormatting sqref="B41 B83">
    <cfRule type="cellIs" dxfId="8" priority="4" operator="notEqual">
      <formula>"VIŠAK PRIHODA"</formula>
    </cfRule>
  </conditionalFormatting>
  <conditionalFormatting sqref="C41:F41 C83:F83">
    <cfRule type="cellIs" dxfId="7" priority="3" operator="lessThan">
      <formula>0</formula>
    </cfRule>
  </conditionalFormatting>
  <dataValidations count="1">
    <dataValidation type="list" allowBlank="1" showInputMessage="1" showErrorMessage="1" sqref="C46:F46 C4:F4" xr:uid="{00000000-0002-0000-0900-000000000000}">
      <formula1>TipPriredbe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blackAndWhite="1" r:id="rId1"/>
  <rowBreaks count="1" manualBreakCount="1">
    <brk id="54" min="1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3"/>
  </sheetPr>
  <dimension ref="A1:G121"/>
  <sheetViews>
    <sheetView showGridLines="0" topLeftCell="A10" workbookViewId="0">
      <selection activeCell="D30" sqref="D30"/>
    </sheetView>
  </sheetViews>
  <sheetFormatPr defaultColWidth="9.140625" defaultRowHeight="15" x14ac:dyDescent="0.25"/>
  <cols>
    <col min="1" max="1" width="9.140625" style="65"/>
    <col min="2" max="2" width="50.28515625" style="65" customWidth="1"/>
    <col min="3" max="6" width="15.7109375" style="65" customWidth="1"/>
    <col min="7" max="16384" width="9.140625" style="65"/>
  </cols>
  <sheetData>
    <row r="1" spans="2:6" ht="15.6" x14ac:dyDescent="0.3">
      <c r="B1" s="95" t="s">
        <v>194</v>
      </c>
    </row>
    <row r="2" spans="2:6" ht="21" customHeight="1" x14ac:dyDescent="0.25">
      <c r="B2" s="682" t="s">
        <v>228</v>
      </c>
      <c r="C2" s="683"/>
      <c r="D2" s="683"/>
      <c r="E2" s="683"/>
      <c r="F2" s="684"/>
    </row>
    <row r="3" spans="2:6" ht="15.6" x14ac:dyDescent="0.3">
      <c r="B3" s="96"/>
    </row>
    <row r="4" spans="2:6" x14ac:dyDescent="0.25">
      <c r="B4" s="705" t="s">
        <v>314</v>
      </c>
      <c r="C4" s="705"/>
      <c r="D4" s="705"/>
      <c r="E4" s="705"/>
      <c r="F4" s="705"/>
    </row>
    <row r="5" spans="2:6" x14ac:dyDescent="0.25">
      <c r="B5" s="288" t="s">
        <v>197</v>
      </c>
      <c r="C5" s="654"/>
      <c r="D5" s="654"/>
      <c r="E5" s="654"/>
      <c r="F5" s="654"/>
    </row>
    <row r="6" spans="2:6" x14ac:dyDescent="0.25">
      <c r="B6" s="288" t="s">
        <v>196</v>
      </c>
      <c r="C6" s="707">
        <f>+OpćiPodaci!C5</f>
        <v>0</v>
      </c>
      <c r="D6" s="707"/>
      <c r="E6" s="707"/>
      <c r="F6" s="707"/>
    </row>
    <row r="7" spans="2:6" x14ac:dyDescent="0.25">
      <c r="B7" s="288" t="s">
        <v>229</v>
      </c>
      <c r="C7" s="655"/>
      <c r="D7" s="654"/>
      <c r="E7" s="654"/>
      <c r="F7" s="654"/>
    </row>
    <row r="8" spans="2:6" x14ac:dyDescent="0.25">
      <c r="B8" s="288" t="s">
        <v>230</v>
      </c>
      <c r="C8" s="655"/>
      <c r="D8" s="654"/>
      <c r="E8" s="654"/>
      <c r="F8" s="654"/>
    </row>
    <row r="9" spans="2:6" ht="15.75" x14ac:dyDescent="0.25">
      <c r="B9" s="96"/>
    </row>
    <row r="10" spans="2:6" ht="15.75" x14ac:dyDescent="0.25">
      <c r="B10" s="656" t="s">
        <v>315</v>
      </c>
      <c r="C10" s="657"/>
      <c r="D10" s="657"/>
      <c r="E10" s="657"/>
      <c r="F10" s="658"/>
    </row>
    <row r="11" spans="2:6" ht="71.25" customHeight="1" x14ac:dyDescent="0.25">
      <c r="B11" s="659"/>
      <c r="C11" s="660"/>
      <c r="D11" s="660"/>
      <c r="E11" s="660"/>
      <c r="F11" s="661"/>
    </row>
    <row r="12" spans="2:6" ht="15.75" x14ac:dyDescent="0.25">
      <c r="B12" s="96"/>
    </row>
    <row r="13" spans="2:6" ht="15.75" x14ac:dyDescent="0.25">
      <c r="B13" s="662" t="str">
        <f>CONCATENATE("SKRAĆENI FINANCIJSKI PLAN -",C5)</f>
        <v>SKRAĆENI FINANCIJSKI PLAN -</v>
      </c>
      <c r="C13" s="662"/>
      <c r="D13" s="662"/>
      <c r="E13" s="662"/>
      <c r="F13" s="662"/>
    </row>
    <row r="14" spans="2:6" ht="5.0999999999999996" customHeight="1" x14ac:dyDescent="0.25">
      <c r="B14" s="96"/>
    </row>
    <row r="15" spans="2:6" ht="15.75" x14ac:dyDescent="0.25">
      <c r="B15" s="156" t="s">
        <v>51</v>
      </c>
      <c r="C15" s="676" t="str">
        <f>CONCATENATE("Plan ",OpćiPodaci!F1,".g")</f>
        <v>Plan 2026.g</v>
      </c>
      <c r="D15" s="688" t="s">
        <v>171</v>
      </c>
      <c r="E15" s="678"/>
      <c r="F15" s="679"/>
    </row>
    <row r="16" spans="2:6" s="63" customFormat="1" x14ac:dyDescent="0.25">
      <c r="B16" s="685" t="s">
        <v>285</v>
      </c>
      <c r="C16" s="677"/>
      <c r="D16" s="689"/>
      <c r="E16" s="680"/>
      <c r="F16" s="681"/>
    </row>
    <row r="17" spans="2:6" s="63" customFormat="1" x14ac:dyDescent="0.25">
      <c r="B17" s="686"/>
      <c r="C17" s="677"/>
      <c r="D17" s="493" t="s">
        <v>356</v>
      </c>
      <c r="E17" s="493" t="s">
        <v>172</v>
      </c>
      <c r="F17" s="493" t="s">
        <v>82</v>
      </c>
    </row>
    <row r="18" spans="2:6" x14ac:dyDescent="0.25">
      <c r="B18" s="289" t="s">
        <v>359</v>
      </c>
      <c r="C18" s="504">
        <f>SUM(D18:F18)</f>
        <v>0</v>
      </c>
      <c r="D18" s="500"/>
      <c r="E18" s="500"/>
      <c r="F18" s="500"/>
    </row>
    <row r="19" spans="2:6" x14ac:dyDescent="0.25">
      <c r="B19" s="290" t="s">
        <v>225</v>
      </c>
      <c r="C19" s="504">
        <f t="shared" ref="C19:C23" si="0">SUM(D19:F19)</f>
        <v>0</v>
      </c>
      <c r="D19" s="500"/>
      <c r="E19" s="501"/>
      <c r="F19" s="500"/>
    </row>
    <row r="20" spans="2:6" x14ac:dyDescent="0.25">
      <c r="B20" s="291" t="s">
        <v>220</v>
      </c>
      <c r="C20" s="504">
        <f t="shared" si="0"/>
        <v>0</v>
      </c>
      <c r="D20" s="500"/>
      <c r="E20" s="501"/>
      <c r="F20" s="500"/>
    </row>
    <row r="21" spans="2:6" x14ac:dyDescent="0.25">
      <c r="B21" s="292" t="s">
        <v>313</v>
      </c>
      <c r="C21" s="504">
        <f t="shared" si="0"/>
        <v>0</v>
      </c>
      <c r="D21" s="500"/>
      <c r="E21" s="501"/>
      <c r="F21" s="500"/>
    </row>
    <row r="22" spans="2:6" x14ac:dyDescent="0.25">
      <c r="B22" s="290" t="s">
        <v>316</v>
      </c>
      <c r="C22" s="504">
        <f t="shared" si="0"/>
        <v>0</v>
      </c>
      <c r="D22" s="500"/>
      <c r="E22" s="500"/>
      <c r="F22" s="501"/>
    </row>
    <row r="23" spans="2:6" ht="15.75" thickBot="1" x14ac:dyDescent="0.3">
      <c r="B23" s="293" t="s">
        <v>64</v>
      </c>
      <c r="C23" s="504">
        <f t="shared" si="0"/>
        <v>0</v>
      </c>
      <c r="D23" s="500"/>
      <c r="E23" s="500"/>
      <c r="F23" s="501"/>
    </row>
    <row r="24" spans="2:6" ht="15.75" thickTop="1" x14ac:dyDescent="0.25">
      <c r="B24" s="294" t="s">
        <v>58</v>
      </c>
      <c r="C24" s="503">
        <f>SUM(C18:C23)</f>
        <v>0</v>
      </c>
      <c r="D24" s="394">
        <f>SUM(D18:D23)</f>
        <v>0</v>
      </c>
      <c r="E24" s="394">
        <f>SUM(E18:E23)</f>
        <v>0</v>
      </c>
      <c r="F24" s="394">
        <f>SUM(F18:F23)</f>
        <v>0</v>
      </c>
    </row>
    <row r="25" spans="2:6" s="63" customFormat="1" ht="5.0999999999999996" customHeight="1" x14ac:dyDescent="0.25">
      <c r="C25" s="396"/>
      <c r="D25" s="396"/>
      <c r="E25" s="396"/>
      <c r="F25" s="396"/>
    </row>
    <row r="26" spans="2:6" s="63" customFormat="1" ht="15.75" x14ac:dyDescent="0.25">
      <c r="B26" s="158" t="s">
        <v>74</v>
      </c>
      <c r="C26" s="690" t="str">
        <f>+C15</f>
        <v>Plan 2026.g</v>
      </c>
      <c r="D26" s="672" t="s">
        <v>171</v>
      </c>
      <c r="E26" s="672"/>
      <c r="F26" s="673"/>
    </row>
    <row r="27" spans="2:6" s="63" customFormat="1" x14ac:dyDescent="0.25">
      <c r="B27" s="687" t="s">
        <v>286</v>
      </c>
      <c r="C27" s="691"/>
      <c r="D27" s="674"/>
      <c r="E27" s="674"/>
      <c r="F27" s="675"/>
    </row>
    <row r="28" spans="2:6" s="63" customFormat="1" x14ac:dyDescent="0.25">
      <c r="B28" s="687"/>
      <c r="C28" s="692"/>
      <c r="D28" s="397" t="s">
        <v>356</v>
      </c>
      <c r="E28" s="398" t="s">
        <v>172</v>
      </c>
      <c r="F28" s="398" t="s">
        <v>82</v>
      </c>
    </row>
    <row r="29" spans="2:6" s="63" customFormat="1" x14ac:dyDescent="0.25">
      <c r="B29" s="255" t="s">
        <v>348</v>
      </c>
      <c r="C29" s="399"/>
      <c r="D29" s="399"/>
      <c r="E29" s="399"/>
      <c r="F29" s="411">
        <f>+C29-D29-E29</f>
        <v>0</v>
      </c>
    </row>
    <row r="30" spans="2:6" s="63" customFormat="1" x14ac:dyDescent="0.25">
      <c r="B30" s="255" t="s">
        <v>349</v>
      </c>
      <c r="C30" s="399"/>
      <c r="D30" s="399"/>
      <c r="E30" s="399"/>
      <c r="F30" s="411">
        <f t="shared" ref="F30:F38" si="1">+C30-D30-E30</f>
        <v>0</v>
      </c>
    </row>
    <row r="31" spans="2:6" s="63" customFormat="1" x14ac:dyDescent="0.25">
      <c r="B31" s="255" t="s">
        <v>350</v>
      </c>
      <c r="C31" s="399"/>
      <c r="D31" s="399"/>
      <c r="E31" s="399"/>
      <c r="F31" s="411">
        <f t="shared" si="1"/>
        <v>0</v>
      </c>
    </row>
    <row r="32" spans="2:6" s="63" customFormat="1" x14ac:dyDescent="0.25">
      <c r="B32" s="255"/>
      <c r="C32" s="399"/>
      <c r="D32" s="399"/>
      <c r="E32" s="399"/>
      <c r="F32" s="411">
        <f t="shared" si="1"/>
        <v>0</v>
      </c>
    </row>
    <row r="33" spans="2:6" s="63" customFormat="1" x14ac:dyDescent="0.25">
      <c r="B33" s="255"/>
      <c r="C33" s="399"/>
      <c r="D33" s="399"/>
      <c r="E33" s="399"/>
      <c r="F33" s="411">
        <f t="shared" si="1"/>
        <v>0</v>
      </c>
    </row>
    <row r="34" spans="2:6" s="63" customFormat="1" x14ac:dyDescent="0.25">
      <c r="B34" s="255"/>
      <c r="C34" s="399"/>
      <c r="D34" s="399"/>
      <c r="E34" s="399"/>
      <c r="F34" s="411">
        <f t="shared" si="1"/>
        <v>0</v>
      </c>
    </row>
    <row r="35" spans="2:6" s="63" customFormat="1" x14ac:dyDescent="0.25">
      <c r="B35" s="255"/>
      <c r="C35" s="399"/>
      <c r="D35" s="399"/>
      <c r="E35" s="399"/>
      <c r="F35" s="411">
        <f t="shared" si="1"/>
        <v>0</v>
      </c>
    </row>
    <row r="36" spans="2:6" s="63" customFormat="1" x14ac:dyDescent="0.25">
      <c r="B36" s="255"/>
      <c r="C36" s="399"/>
      <c r="D36" s="399"/>
      <c r="E36" s="399"/>
      <c r="F36" s="411">
        <f t="shared" si="1"/>
        <v>0</v>
      </c>
    </row>
    <row r="37" spans="2:6" s="63" customFormat="1" x14ac:dyDescent="0.25">
      <c r="B37" s="255"/>
      <c r="C37" s="399"/>
      <c r="D37" s="399"/>
      <c r="E37" s="399"/>
      <c r="F37" s="411">
        <f t="shared" si="1"/>
        <v>0</v>
      </c>
    </row>
    <row r="38" spans="2:6" s="63" customFormat="1" ht="15.75" thickBot="1" x14ac:dyDescent="0.3">
      <c r="B38" s="256"/>
      <c r="C38" s="402"/>
      <c r="D38" s="402"/>
      <c r="E38" s="402"/>
      <c r="F38" s="412">
        <f t="shared" si="1"/>
        <v>0</v>
      </c>
    </row>
    <row r="39" spans="2:6" s="63" customFormat="1" ht="15.75" thickTop="1" x14ac:dyDescent="0.25">
      <c r="B39" s="295" t="s">
        <v>226</v>
      </c>
      <c r="C39" s="413">
        <f>SUM(C29:C38)</f>
        <v>0</v>
      </c>
      <c r="D39" s="413">
        <f>SUM(D29:D38)</f>
        <v>0</v>
      </c>
      <c r="E39" s="413">
        <f>SUM(E29:E38)</f>
        <v>0</v>
      </c>
      <c r="F39" s="413">
        <f>SUM(F29:F38)</f>
        <v>0</v>
      </c>
    </row>
    <row r="40" spans="2:6" s="63" customFormat="1" ht="5.0999999999999996" customHeight="1" thickBot="1" x14ac:dyDescent="0.3">
      <c r="C40" s="396"/>
      <c r="D40" s="396"/>
      <c r="E40" s="396"/>
      <c r="F40" s="396"/>
    </row>
    <row r="41" spans="2:6" s="63" customFormat="1" ht="15.75" thickTop="1" x14ac:dyDescent="0.25">
      <c r="B41" s="272" t="str">
        <f>IF(C41&gt;=0,"VIŠAK PRIHODA","MANJAK PRIHODA")</f>
        <v>VIŠAK PRIHODA</v>
      </c>
      <c r="C41" s="405">
        <f>+C24-C39</f>
        <v>0</v>
      </c>
      <c r="D41" s="405">
        <f>+D24-D39</f>
        <v>0</v>
      </c>
      <c r="E41" s="405">
        <f>+E24-E39</f>
        <v>0</v>
      </c>
      <c r="F41" s="405">
        <f>+F24-F39</f>
        <v>0</v>
      </c>
    </row>
    <row r="42" spans="2:6" ht="15.75" x14ac:dyDescent="0.25">
      <c r="B42" s="96"/>
    </row>
    <row r="43" spans="2:6" ht="15.75" x14ac:dyDescent="0.25">
      <c r="B43" s="96"/>
    </row>
    <row r="44" spans="2:6" ht="16.5" thickBot="1" x14ac:dyDescent="0.3">
      <c r="B44" s="97"/>
      <c r="C44" s="98"/>
      <c r="D44" s="98"/>
      <c r="E44" s="98"/>
      <c r="F44" s="98"/>
    </row>
    <row r="45" spans="2:6" ht="15.75" x14ac:dyDescent="0.25">
      <c r="B45" s="96"/>
    </row>
    <row r="46" spans="2:6" x14ac:dyDescent="0.25">
      <c r="B46" s="288" t="s">
        <v>197</v>
      </c>
      <c r="C46" s="654"/>
      <c r="D46" s="654"/>
      <c r="E46" s="654"/>
      <c r="F46" s="654"/>
    </row>
    <row r="47" spans="2:6" x14ac:dyDescent="0.25">
      <c r="B47" s="288" t="s">
        <v>196</v>
      </c>
      <c r="C47" s="707">
        <f>+OpćiPodaci!C5</f>
        <v>0</v>
      </c>
      <c r="D47" s="707"/>
      <c r="E47" s="707"/>
      <c r="F47" s="707"/>
    </row>
    <row r="48" spans="2:6" x14ac:dyDescent="0.25">
      <c r="B48" s="288" t="s">
        <v>229</v>
      </c>
      <c r="C48" s="708"/>
      <c r="D48" s="709"/>
      <c r="E48" s="709"/>
      <c r="F48" s="710"/>
    </row>
    <row r="49" spans="2:6" x14ac:dyDescent="0.25">
      <c r="B49" s="288" t="s">
        <v>230</v>
      </c>
      <c r="C49" s="654"/>
      <c r="D49" s="654"/>
      <c r="E49" s="654"/>
      <c r="F49" s="654"/>
    </row>
    <row r="50" spans="2:6" ht="15.75" x14ac:dyDescent="0.25">
      <c r="B50" s="96"/>
    </row>
    <row r="51" spans="2:6" ht="15.75" x14ac:dyDescent="0.25">
      <c r="B51" s="656" t="s">
        <v>240</v>
      </c>
      <c r="C51" s="657"/>
      <c r="D51" s="657"/>
      <c r="E51" s="657"/>
      <c r="F51" s="658"/>
    </row>
    <row r="52" spans="2:6" ht="54.75" customHeight="1" x14ac:dyDescent="0.25">
      <c r="B52" s="659"/>
      <c r="C52" s="660"/>
      <c r="D52" s="660"/>
      <c r="E52" s="660"/>
      <c r="F52" s="661"/>
    </row>
    <row r="53" spans="2:6" ht="15.75" x14ac:dyDescent="0.25">
      <c r="B53" s="96"/>
    </row>
    <row r="54" spans="2:6" ht="15.75" x14ac:dyDescent="0.25">
      <c r="B54" s="662" t="str">
        <f>CONCATENATE("SKRAĆENI FINANCIJSKI PLAN -",C46)</f>
        <v>SKRAĆENI FINANCIJSKI PLAN -</v>
      </c>
      <c r="C54" s="662"/>
      <c r="D54" s="662"/>
      <c r="E54" s="662"/>
      <c r="F54" s="662"/>
    </row>
    <row r="55" spans="2:6" ht="5.0999999999999996" customHeight="1" x14ac:dyDescent="0.25"/>
    <row r="56" spans="2:6" ht="15.75" x14ac:dyDescent="0.25">
      <c r="B56" s="156" t="s">
        <v>51</v>
      </c>
      <c r="C56" s="676" t="str">
        <f>+C15</f>
        <v>Plan 2026.g</v>
      </c>
      <c r="D56" s="678" t="s">
        <v>171</v>
      </c>
      <c r="E56" s="678"/>
      <c r="F56" s="679"/>
    </row>
    <row r="57" spans="2:6" ht="16.5" customHeight="1" x14ac:dyDescent="0.25">
      <c r="B57" s="685" t="s">
        <v>285</v>
      </c>
      <c r="C57" s="677"/>
      <c r="D57" s="680"/>
      <c r="E57" s="680"/>
      <c r="F57" s="681"/>
    </row>
    <row r="58" spans="2:6" x14ac:dyDescent="0.25">
      <c r="B58" s="686"/>
      <c r="C58" s="677"/>
      <c r="D58" s="502" t="s">
        <v>356</v>
      </c>
      <c r="E58" s="493" t="s">
        <v>172</v>
      </c>
      <c r="F58" s="493" t="s">
        <v>82</v>
      </c>
    </row>
    <row r="59" spans="2:6" x14ac:dyDescent="0.25">
      <c r="B59" s="296" t="str">
        <f t="shared" ref="B59:B64" si="2">+B18</f>
        <v>Prihodi iz proračuna SSS</v>
      </c>
      <c r="C59" s="504">
        <f t="shared" ref="C59:C64" si="3">SUM(D59:F59)</f>
        <v>0</v>
      </c>
      <c r="D59" s="500">
        <f>+D80</f>
        <v>0</v>
      </c>
      <c r="E59" s="500"/>
      <c r="F59" s="500"/>
    </row>
    <row r="60" spans="2:6" x14ac:dyDescent="0.25">
      <c r="B60" s="297" t="str">
        <f t="shared" si="2"/>
        <v>Prihodi iz proračuna Grada Samobora</v>
      </c>
      <c r="C60" s="504">
        <f t="shared" si="3"/>
        <v>0</v>
      </c>
      <c r="D60" s="500"/>
      <c r="E60" s="501"/>
      <c r="F60" s="500"/>
    </row>
    <row r="61" spans="2:6" x14ac:dyDescent="0.25">
      <c r="B61" s="298" t="str">
        <f t="shared" si="2"/>
        <v>Prihodi iz proračuna Županije</v>
      </c>
      <c r="C61" s="504">
        <f t="shared" si="3"/>
        <v>0</v>
      </c>
      <c r="D61" s="500"/>
      <c r="E61" s="501"/>
      <c r="F61" s="500"/>
    </row>
    <row r="62" spans="2:6" x14ac:dyDescent="0.25">
      <c r="B62" s="299" t="str">
        <f t="shared" si="2"/>
        <v>Prihodi iz ostalih proračuna</v>
      </c>
      <c r="C62" s="504">
        <f t="shared" si="3"/>
        <v>0</v>
      </c>
      <c r="D62" s="500"/>
      <c r="E62" s="501"/>
      <c r="F62" s="500"/>
    </row>
    <row r="63" spans="2:6" x14ac:dyDescent="0.25">
      <c r="B63" s="297" t="str">
        <f t="shared" si="2"/>
        <v>Vlastiti prihodi (osim članrine)</v>
      </c>
      <c r="C63" s="504">
        <f t="shared" si="3"/>
        <v>0</v>
      </c>
      <c r="D63" s="500"/>
      <c r="E63" s="500"/>
      <c r="F63" s="501"/>
    </row>
    <row r="64" spans="2:6" ht="15.75" thickBot="1" x14ac:dyDescent="0.3">
      <c r="B64" s="300" t="str">
        <f t="shared" si="2"/>
        <v>Donacije</v>
      </c>
      <c r="C64" s="504">
        <f t="shared" si="3"/>
        <v>0</v>
      </c>
      <c r="D64" s="500"/>
      <c r="E64" s="500"/>
      <c r="F64" s="501"/>
    </row>
    <row r="65" spans="2:6" ht="15.75" thickTop="1" x14ac:dyDescent="0.25">
      <c r="B65" s="301" t="s">
        <v>58</v>
      </c>
      <c r="C65" s="503">
        <f>SUM(C59:C64)</f>
        <v>0</v>
      </c>
      <c r="D65" s="394">
        <f>SUM(D59:D64)</f>
        <v>0</v>
      </c>
      <c r="E65" s="394">
        <f>SUM(E59:E64)</f>
        <v>0</v>
      </c>
      <c r="F65" s="394">
        <f>SUM(F59:F64)</f>
        <v>0</v>
      </c>
    </row>
    <row r="66" spans="2:6" ht="5.0999999999999996" customHeight="1" x14ac:dyDescent="0.25">
      <c r="C66" s="406"/>
      <c r="D66" s="406"/>
      <c r="E66" s="406"/>
      <c r="F66" s="406"/>
    </row>
    <row r="67" spans="2:6" ht="15.75" x14ac:dyDescent="0.25">
      <c r="B67" s="158" t="s">
        <v>74</v>
      </c>
      <c r="C67" s="690" t="str">
        <f>+C15</f>
        <v>Plan 2026.g</v>
      </c>
      <c r="D67" s="672" t="s">
        <v>171</v>
      </c>
      <c r="E67" s="672"/>
      <c r="F67" s="673"/>
    </row>
    <row r="68" spans="2:6" x14ac:dyDescent="0.25">
      <c r="B68" s="687" t="s">
        <v>286</v>
      </c>
      <c r="C68" s="691"/>
      <c r="D68" s="674"/>
      <c r="E68" s="674"/>
      <c r="F68" s="675"/>
    </row>
    <row r="69" spans="2:6" x14ac:dyDescent="0.25">
      <c r="B69" s="687"/>
      <c r="C69" s="692"/>
      <c r="D69" s="397" t="s">
        <v>356</v>
      </c>
      <c r="E69" s="398" t="s">
        <v>172</v>
      </c>
      <c r="F69" s="398" t="s">
        <v>82</v>
      </c>
    </row>
    <row r="70" spans="2:6" x14ac:dyDescent="0.25">
      <c r="B70" s="255"/>
      <c r="C70" s="407"/>
      <c r="D70" s="407"/>
      <c r="E70" s="407"/>
      <c r="F70" s="414">
        <f t="shared" ref="F70:F79" si="4">+C70-D70-E70</f>
        <v>0</v>
      </c>
    </row>
    <row r="71" spans="2:6" x14ac:dyDescent="0.25">
      <c r="B71" s="255"/>
      <c r="C71" s="407"/>
      <c r="D71" s="407"/>
      <c r="E71" s="407"/>
      <c r="F71" s="414">
        <f t="shared" si="4"/>
        <v>0</v>
      </c>
    </row>
    <row r="72" spans="2:6" x14ac:dyDescent="0.25">
      <c r="B72" s="255"/>
      <c r="C72" s="407"/>
      <c r="D72" s="407"/>
      <c r="E72" s="407"/>
      <c r="F72" s="414">
        <f t="shared" si="4"/>
        <v>0</v>
      </c>
    </row>
    <row r="73" spans="2:6" x14ac:dyDescent="0.25">
      <c r="B73" s="255"/>
      <c r="C73" s="407"/>
      <c r="D73" s="407"/>
      <c r="E73" s="407"/>
      <c r="F73" s="414">
        <f t="shared" si="4"/>
        <v>0</v>
      </c>
    </row>
    <row r="74" spans="2:6" x14ac:dyDescent="0.25">
      <c r="B74" s="255"/>
      <c r="C74" s="407"/>
      <c r="D74" s="407"/>
      <c r="E74" s="407"/>
      <c r="F74" s="414">
        <f t="shared" si="4"/>
        <v>0</v>
      </c>
    </row>
    <row r="75" spans="2:6" x14ac:dyDescent="0.25">
      <c r="B75" s="255"/>
      <c r="C75" s="407"/>
      <c r="D75" s="407"/>
      <c r="E75" s="407"/>
      <c r="F75" s="414">
        <f t="shared" si="4"/>
        <v>0</v>
      </c>
    </row>
    <row r="76" spans="2:6" x14ac:dyDescent="0.25">
      <c r="B76" s="255"/>
      <c r="C76" s="407"/>
      <c r="D76" s="407"/>
      <c r="E76" s="407"/>
      <c r="F76" s="414">
        <f t="shared" si="4"/>
        <v>0</v>
      </c>
    </row>
    <row r="77" spans="2:6" x14ac:dyDescent="0.25">
      <c r="B77" s="255"/>
      <c r="C77" s="407"/>
      <c r="D77" s="407"/>
      <c r="E77" s="407"/>
      <c r="F77" s="414">
        <f t="shared" si="4"/>
        <v>0</v>
      </c>
    </row>
    <row r="78" spans="2:6" x14ac:dyDescent="0.25">
      <c r="B78" s="255"/>
      <c r="C78" s="407"/>
      <c r="D78" s="407"/>
      <c r="E78" s="407"/>
      <c r="F78" s="414">
        <f t="shared" si="4"/>
        <v>0</v>
      </c>
    </row>
    <row r="79" spans="2:6" ht="15.75" thickBot="1" x14ac:dyDescent="0.3">
      <c r="B79" s="256"/>
      <c r="C79" s="409"/>
      <c r="D79" s="409"/>
      <c r="E79" s="409"/>
      <c r="F79" s="415">
        <f t="shared" si="4"/>
        <v>0</v>
      </c>
    </row>
    <row r="80" spans="2:6" ht="15.75" thickTop="1" x14ac:dyDescent="0.25">
      <c r="B80" s="301" t="s">
        <v>226</v>
      </c>
      <c r="C80" s="416">
        <f>SUM(C70:C79)</f>
        <v>0</v>
      </c>
      <c r="D80" s="416">
        <f>SUM(D70:D79)</f>
        <v>0</v>
      </c>
      <c r="E80" s="416">
        <f>SUM(E70:E79)</f>
        <v>0</v>
      </c>
      <c r="F80" s="416">
        <f>SUM(F70:F79)</f>
        <v>0</v>
      </c>
    </row>
    <row r="81" spans="2:6" ht="5.0999999999999996" customHeight="1" thickBot="1" x14ac:dyDescent="0.3">
      <c r="B81" s="96"/>
      <c r="C81" s="406"/>
      <c r="D81" s="406"/>
      <c r="E81" s="406"/>
      <c r="F81" s="406"/>
    </row>
    <row r="82" spans="2:6" ht="15.75" thickTop="1" x14ac:dyDescent="0.25">
      <c r="B82" s="272" t="str">
        <f>IF(C82&gt;=0,"VIŠAK PRIHODA","MANJAK PRIHODA")</f>
        <v>VIŠAK PRIHODA</v>
      </c>
      <c r="C82" s="405">
        <f>+C65-C80</f>
        <v>0</v>
      </c>
      <c r="D82" s="405">
        <f>+D65-D80</f>
        <v>0</v>
      </c>
      <c r="E82" s="405">
        <f>+E65-E80</f>
        <v>0</v>
      </c>
      <c r="F82" s="405">
        <f>+F65-F80</f>
        <v>0</v>
      </c>
    </row>
    <row r="83" spans="2:6" x14ac:dyDescent="0.25">
      <c r="B83" s="124"/>
      <c r="C83" s="153"/>
      <c r="D83" s="153"/>
      <c r="E83" s="153"/>
      <c r="F83" s="153"/>
    </row>
    <row r="84" spans="2:6" ht="31.5" customHeight="1" x14ac:dyDescent="0.25">
      <c r="B84" s="706" t="s">
        <v>198</v>
      </c>
      <c r="C84" s="706"/>
      <c r="D84" s="706"/>
      <c r="E84" s="706"/>
      <c r="F84" s="302"/>
    </row>
    <row r="85" spans="2:6" ht="15.75" x14ac:dyDescent="0.25">
      <c r="B85" s="706" t="s">
        <v>231</v>
      </c>
      <c r="C85" s="706"/>
      <c r="D85" s="706"/>
      <c r="E85" s="706"/>
      <c r="F85" s="302"/>
    </row>
    <row r="86" spans="2:6" ht="15.75" x14ac:dyDescent="0.25">
      <c r="B86" s="706" t="s">
        <v>232</v>
      </c>
      <c r="C86" s="706"/>
      <c r="D86" s="706"/>
      <c r="E86" s="706"/>
      <c r="F86" s="302"/>
    </row>
    <row r="87" spans="2:6" ht="15.75" x14ac:dyDescent="0.25">
      <c r="B87" s="706" t="s">
        <v>233</v>
      </c>
      <c r="C87" s="706"/>
      <c r="D87" s="706"/>
      <c r="E87" s="706"/>
      <c r="F87" s="302"/>
    </row>
    <row r="88" spans="2:6" ht="15.75" customHeight="1" x14ac:dyDescent="0.25">
      <c r="B88" s="706" t="s">
        <v>234</v>
      </c>
      <c r="C88" s="706"/>
      <c r="D88" s="706"/>
      <c r="E88" s="706"/>
      <c r="F88" s="302"/>
    </row>
    <row r="89" spans="2:6" ht="15.75" x14ac:dyDescent="0.25">
      <c r="B89" s="706" t="s">
        <v>235</v>
      </c>
      <c r="C89" s="706"/>
      <c r="D89" s="706"/>
      <c r="E89" s="706"/>
      <c r="F89" s="302"/>
    </row>
    <row r="90" spans="2:6" ht="15.75" x14ac:dyDescent="0.25">
      <c r="B90" s="664"/>
      <c r="C90" s="664"/>
      <c r="D90" s="664"/>
      <c r="E90" s="664"/>
      <c r="F90" s="664"/>
    </row>
    <row r="91" spans="2:6" ht="15.75" x14ac:dyDescent="0.25">
      <c r="B91" s="92"/>
      <c r="C91"/>
      <c r="D91"/>
      <c r="E91"/>
      <c r="F91"/>
    </row>
    <row r="92" spans="2:6" ht="51" customHeight="1" x14ac:dyDescent="0.25">
      <c r="B92" s="665" t="s">
        <v>247</v>
      </c>
      <c r="C92" s="665"/>
      <c r="D92" s="665"/>
      <c r="E92" s="665"/>
      <c r="F92" s="665"/>
    </row>
    <row r="93" spans="2:6" ht="15.75" x14ac:dyDescent="0.25">
      <c r="B93" s="92"/>
      <c r="C93"/>
      <c r="D93"/>
      <c r="E93"/>
      <c r="F93"/>
    </row>
    <row r="94" spans="2:6" x14ac:dyDescent="0.25">
      <c r="B94" s="84" t="s">
        <v>45</v>
      </c>
      <c r="C94"/>
      <c r="D94"/>
      <c r="E94" s="663" t="s">
        <v>46</v>
      </c>
      <c r="F94" s="663"/>
    </row>
    <row r="95" spans="2:6" x14ac:dyDescent="0.25">
      <c r="B95"/>
      <c r="C95"/>
      <c r="D95"/>
      <c r="E95"/>
      <c r="F95"/>
    </row>
    <row r="96" spans="2:6" x14ac:dyDescent="0.25">
      <c r="B96" s="85"/>
      <c r="C96"/>
      <c r="D96"/>
      <c r="E96" s="86"/>
      <c r="F96" s="86"/>
    </row>
    <row r="97" spans="1:7" x14ac:dyDescent="0.25">
      <c r="B97" s="84"/>
      <c r="C97"/>
      <c r="D97"/>
      <c r="E97"/>
      <c r="F97"/>
    </row>
    <row r="98" spans="1:7" x14ac:dyDescent="0.25">
      <c r="B98" s="84"/>
      <c r="C98"/>
      <c r="D98"/>
      <c r="E98"/>
      <c r="F98"/>
    </row>
    <row r="99" spans="1:7" x14ac:dyDescent="0.25">
      <c r="B99" s="87" t="s">
        <v>47</v>
      </c>
      <c r="C99" s="87"/>
      <c r="D99" s="87"/>
      <c r="E99" s="87"/>
      <c r="F99" s="87"/>
      <c r="G99" s="94"/>
    </row>
    <row r="100" spans="1:7" x14ac:dyDescent="0.25">
      <c r="B100" s="699"/>
      <c r="C100" s="700"/>
      <c r="D100" s="700"/>
      <c r="E100" s="700"/>
      <c r="F100" s="700"/>
      <c r="G100" s="94"/>
    </row>
    <row r="101" spans="1:7" x14ac:dyDescent="0.25">
      <c r="B101" s="701"/>
      <c r="C101" s="702"/>
      <c r="D101" s="702"/>
      <c r="E101" s="702"/>
      <c r="F101" s="702"/>
      <c r="G101" s="94"/>
    </row>
    <row r="102" spans="1:7" x14ac:dyDescent="0.25">
      <c r="B102" s="703"/>
      <c r="C102" s="704"/>
      <c r="D102" s="704"/>
      <c r="E102" s="704"/>
      <c r="F102" s="704"/>
      <c r="G102" s="94"/>
    </row>
    <row r="103" spans="1:7" ht="34.5" customHeight="1" x14ac:dyDescent="0.25">
      <c r="B103" s="653" t="s">
        <v>362</v>
      </c>
      <c r="C103" s="653"/>
      <c r="D103" s="653"/>
      <c r="E103" s="653"/>
      <c r="F103" s="653"/>
      <c r="G103" s="94"/>
    </row>
    <row r="104" spans="1:7" ht="15.75" thickBot="1" x14ac:dyDescent="0.3">
      <c r="B104" s="88"/>
      <c r="C104" s="89"/>
      <c r="D104" s="89"/>
      <c r="E104" s="89"/>
      <c r="F104" s="89"/>
      <c r="G104" s="94"/>
    </row>
    <row r="105" spans="1:7" x14ac:dyDescent="0.25">
      <c r="B105" s="99" t="s">
        <v>360</v>
      </c>
      <c r="C105" s="90"/>
      <c r="D105" s="90"/>
      <c r="E105" s="90"/>
      <c r="F105" s="100"/>
      <c r="G105" s="94"/>
    </row>
    <row r="106" spans="1:7" x14ac:dyDescent="0.25">
      <c r="B106" s="101"/>
      <c r="F106" s="102"/>
      <c r="G106" s="94"/>
    </row>
    <row r="107" spans="1:7" x14ac:dyDescent="0.25">
      <c r="B107" s="101" t="s">
        <v>187</v>
      </c>
      <c r="E107" s="65" t="s">
        <v>188</v>
      </c>
      <c r="F107" s="102"/>
      <c r="G107" s="94"/>
    </row>
    <row r="108" spans="1:7" x14ac:dyDescent="0.25">
      <c r="B108" s="101"/>
      <c r="F108" s="102"/>
      <c r="G108" s="94"/>
    </row>
    <row r="109" spans="1:7" x14ac:dyDescent="0.25">
      <c r="B109" s="103"/>
      <c r="E109" s="91"/>
      <c r="F109" s="104"/>
      <c r="G109" s="94"/>
    </row>
    <row r="110" spans="1:7" x14ac:dyDescent="0.25">
      <c r="B110" s="103"/>
      <c r="C110" s="91"/>
      <c r="D110" s="91"/>
      <c r="E110" s="91"/>
      <c r="F110" s="104"/>
      <c r="G110" s="94"/>
    </row>
    <row r="111" spans="1:7" x14ac:dyDescent="0.25">
      <c r="A111" s="94"/>
      <c r="B111" s="94"/>
      <c r="C111" s="94"/>
      <c r="D111" s="94"/>
      <c r="E111" s="94"/>
      <c r="F111" s="94"/>
      <c r="G111" s="94"/>
    </row>
    <row r="112" spans="1:7" ht="91.5" customHeight="1" x14ac:dyDescent="0.25">
      <c r="B112" s="693" t="s">
        <v>189</v>
      </c>
      <c r="C112" s="694"/>
      <c r="D112" s="694"/>
      <c r="E112" s="694"/>
      <c r="F112" s="695"/>
      <c r="G112" s="94"/>
    </row>
    <row r="113" spans="7:7" x14ac:dyDescent="0.25">
      <c r="G113" s="94"/>
    </row>
    <row r="114" spans="7:7" x14ac:dyDescent="0.25">
      <c r="G114" s="94"/>
    </row>
    <row r="115" spans="7:7" x14ac:dyDescent="0.25">
      <c r="G115" s="94"/>
    </row>
    <row r="116" spans="7:7" x14ac:dyDescent="0.25">
      <c r="G116" s="94"/>
    </row>
    <row r="117" spans="7:7" x14ac:dyDescent="0.25">
      <c r="G117" s="94"/>
    </row>
    <row r="118" spans="7:7" x14ac:dyDescent="0.25">
      <c r="G118" s="94"/>
    </row>
    <row r="119" spans="7:7" x14ac:dyDescent="0.25">
      <c r="G119" s="94"/>
    </row>
    <row r="120" spans="7:7" x14ac:dyDescent="0.25">
      <c r="G120" s="94"/>
    </row>
    <row r="121" spans="7:7" x14ac:dyDescent="0.25">
      <c r="G121" s="94"/>
    </row>
  </sheetData>
  <sheetProtection selectLockedCells="1"/>
  <mergeCells count="40">
    <mergeCell ref="B2:F2"/>
    <mergeCell ref="C6:F6"/>
    <mergeCell ref="C5:F5"/>
    <mergeCell ref="C8:F8"/>
    <mergeCell ref="C48:F48"/>
    <mergeCell ref="B10:F10"/>
    <mergeCell ref="B11:F11"/>
    <mergeCell ref="B13:F13"/>
    <mergeCell ref="C15:C17"/>
    <mergeCell ref="D15:F16"/>
    <mergeCell ref="B16:B17"/>
    <mergeCell ref="C26:C28"/>
    <mergeCell ref="D26:F27"/>
    <mergeCell ref="B27:B28"/>
    <mergeCell ref="C46:F46"/>
    <mergeCell ref="C47:F47"/>
    <mergeCell ref="B68:B69"/>
    <mergeCell ref="C49:F49"/>
    <mergeCell ref="B51:F51"/>
    <mergeCell ref="B52:F52"/>
    <mergeCell ref="B54:F54"/>
    <mergeCell ref="C56:C58"/>
    <mergeCell ref="D56:F57"/>
    <mergeCell ref="B57:B58"/>
    <mergeCell ref="B100:F102"/>
    <mergeCell ref="B103:F103"/>
    <mergeCell ref="B112:F112"/>
    <mergeCell ref="C7:F7"/>
    <mergeCell ref="B4:F4"/>
    <mergeCell ref="B84:E84"/>
    <mergeCell ref="B85:E85"/>
    <mergeCell ref="B86:E86"/>
    <mergeCell ref="B87:E87"/>
    <mergeCell ref="B88:E88"/>
    <mergeCell ref="B90:F90"/>
    <mergeCell ref="B92:F92"/>
    <mergeCell ref="E94:F94"/>
    <mergeCell ref="B89:E89"/>
    <mergeCell ref="C67:C69"/>
    <mergeCell ref="D67:F68"/>
  </mergeCells>
  <conditionalFormatting sqref="B41 B82">
    <cfRule type="cellIs" dxfId="6" priority="2" operator="notEqual">
      <formula>"VIŠAK PRIHODA"</formula>
    </cfRule>
  </conditionalFormatting>
  <conditionalFormatting sqref="C41:F41 C82:F82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blackAndWhite="1" r:id="rId1"/>
  <rowBreaks count="1" manualBreakCount="1">
    <brk id="53" min="1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3"/>
    <pageSetUpPr fitToPage="1"/>
  </sheetPr>
  <dimension ref="B1:M113"/>
  <sheetViews>
    <sheetView showGridLines="0" workbookViewId="0">
      <selection activeCell="E12" sqref="E12"/>
    </sheetView>
  </sheetViews>
  <sheetFormatPr defaultColWidth="9.140625" defaultRowHeight="15" x14ac:dyDescent="0.25"/>
  <cols>
    <col min="2" max="2" width="6.28515625" style="84" bestFit="1" customWidth="1"/>
    <col min="3" max="3" width="58.140625" bestFit="1" customWidth="1"/>
    <col min="4" max="4" width="16.28515625" customWidth="1"/>
    <col min="5" max="5" width="17.140625" customWidth="1"/>
    <col min="6" max="6" width="15.140625" customWidth="1"/>
    <col min="7" max="7" width="15.7109375" customWidth="1"/>
    <col min="8" max="8" width="13.28515625" customWidth="1"/>
    <col min="9" max="9" width="11.5703125" customWidth="1"/>
    <col min="10" max="10" width="10.7109375" customWidth="1"/>
    <col min="11" max="11" width="11.7109375" customWidth="1"/>
  </cols>
  <sheetData>
    <row r="1" spans="2:13" ht="15.6" x14ac:dyDescent="0.3">
      <c r="B1" s="276">
        <f>+OpćiPodaci!C5</f>
        <v>0</v>
      </c>
    </row>
    <row r="3" spans="2:13" ht="15.6" x14ac:dyDescent="0.3">
      <c r="B3" s="729" t="str">
        <f>CONCATENATE("Plan prihoda i rashoda po izvorima financiranja za ",OpćiPodaci!F1,". godinu")</f>
        <v>Plan prihoda i rashoda po izvorima financiranja za 2026. godinu</v>
      </c>
      <c r="C3" s="729"/>
      <c r="D3" s="729"/>
      <c r="E3" s="729"/>
      <c r="F3" s="729"/>
      <c r="G3" s="729"/>
    </row>
    <row r="5" spans="2:13" ht="18" x14ac:dyDescent="0.3">
      <c r="B5" s="736" t="s">
        <v>51</v>
      </c>
      <c r="C5" s="737"/>
      <c r="D5" s="737"/>
      <c r="E5" s="737"/>
      <c r="F5" s="737"/>
      <c r="G5" s="737"/>
    </row>
    <row r="6" spans="2:13" ht="30" x14ac:dyDescent="0.25">
      <c r="B6" s="277" t="s">
        <v>167</v>
      </c>
      <c r="C6" s="277" t="s">
        <v>170</v>
      </c>
      <c r="D6" s="277" t="str">
        <f>CONCATENATE("Plan ",OpćiPodaci!F1,".g")</f>
        <v>Plan 2026.g</v>
      </c>
      <c r="E6" s="278" t="s">
        <v>317</v>
      </c>
      <c r="F6" s="278" t="s">
        <v>318</v>
      </c>
      <c r="G6" s="278" t="s">
        <v>319</v>
      </c>
    </row>
    <row r="7" spans="2:13" x14ac:dyDescent="0.25">
      <c r="B7" s="734" t="s">
        <v>355</v>
      </c>
      <c r="C7" s="735"/>
      <c r="D7" s="417">
        <f>SUM(D8:D13)</f>
        <v>0</v>
      </c>
      <c r="E7" s="417">
        <f>SUM(E8:E13)</f>
        <v>0</v>
      </c>
      <c r="F7" s="417">
        <f>SUM(F8:F13)</f>
        <v>0</v>
      </c>
      <c r="G7" s="417">
        <f>SUM(G8:G13)</f>
        <v>0</v>
      </c>
    </row>
    <row r="8" spans="2:13" x14ac:dyDescent="0.25">
      <c r="B8" s="279">
        <v>37</v>
      </c>
      <c r="C8" s="280" t="s">
        <v>320</v>
      </c>
      <c r="D8" s="418">
        <f>SUM(E8:G8)</f>
        <v>0</v>
      </c>
      <c r="E8" s="505"/>
      <c r="F8" s="419"/>
      <c r="G8" s="419"/>
    </row>
    <row r="9" spans="2:13" x14ac:dyDescent="0.25">
      <c r="B9" s="279">
        <v>37</v>
      </c>
      <c r="C9" s="280" t="s">
        <v>321</v>
      </c>
      <c r="D9" s="418">
        <f>SUM(E9:G9)</f>
        <v>0</v>
      </c>
      <c r="E9" s="505"/>
      <c r="F9" s="419"/>
      <c r="G9" s="419"/>
    </row>
    <row r="10" spans="2:13" x14ac:dyDescent="0.25">
      <c r="B10" s="279">
        <v>37</v>
      </c>
      <c r="C10" s="280" t="s">
        <v>366</v>
      </c>
      <c r="D10" s="418">
        <f t="shared" ref="D10:D11" si="0">SUM(E10:G10)</f>
        <v>0</v>
      </c>
      <c r="E10" s="505"/>
      <c r="F10" s="419"/>
      <c r="G10" s="419"/>
    </row>
    <row r="11" spans="2:13" x14ac:dyDescent="0.25">
      <c r="B11" s="279">
        <v>37</v>
      </c>
      <c r="C11" s="280" t="s">
        <v>336</v>
      </c>
      <c r="D11" s="418">
        <f t="shared" si="0"/>
        <v>0</v>
      </c>
      <c r="E11" s="505">
        <f>+E74</f>
        <v>0</v>
      </c>
      <c r="F11" s="419"/>
      <c r="G11" s="419"/>
    </row>
    <row r="12" spans="2:13" x14ac:dyDescent="0.25">
      <c r="B12" s="279">
        <v>37</v>
      </c>
      <c r="C12" s="280" t="s">
        <v>322</v>
      </c>
      <c r="D12" s="418">
        <f>SUM(E12:G12)</f>
        <v>0</v>
      </c>
      <c r="E12" s="505"/>
      <c r="F12" s="419">
        <f>+'4.Priredbe'!D24+'4.Priredbe'!D66</f>
        <v>0</v>
      </c>
      <c r="G12" s="419"/>
    </row>
    <row r="13" spans="2:13" x14ac:dyDescent="0.25">
      <c r="B13" s="279">
        <v>37</v>
      </c>
      <c r="C13" s="280" t="s">
        <v>323</v>
      </c>
      <c r="D13" s="418">
        <f>SUM(E13:G13)</f>
        <v>0</v>
      </c>
      <c r="E13" s="505"/>
      <c r="F13" s="419"/>
      <c r="G13" s="419">
        <f>+'5.Rekreacija'!D24+'5.Rekreacija'!D65</f>
        <v>0</v>
      </c>
    </row>
    <row r="14" spans="2:13" ht="15" customHeight="1" x14ac:dyDescent="0.25">
      <c r="B14" s="723" t="s">
        <v>169</v>
      </c>
      <c r="C14" s="723"/>
      <c r="D14" s="417">
        <f>SUM(D15:D20)</f>
        <v>0</v>
      </c>
      <c r="E14" s="417">
        <f>SUM(E15:E20)</f>
        <v>0</v>
      </c>
      <c r="F14" s="417">
        <f>SUM(F15:F20)</f>
        <v>0</v>
      </c>
      <c r="G14" s="417">
        <f>SUM(G15:G20)</f>
        <v>0</v>
      </c>
      <c r="H14" s="711" t="str">
        <f>IF(D14&lt;&gt;F93,CONCATENATE("Rashodi ostalih proračuna iznose ",TEXT(F93,"###.### kn. "),"Razlika prihod- rashod = ",TEXT(+F94,"###.### kn")),"")</f>
        <v/>
      </c>
      <c r="I14" s="712"/>
      <c r="J14" s="712"/>
      <c r="K14" s="712"/>
      <c r="L14" s="712"/>
      <c r="M14" s="712"/>
    </row>
    <row r="15" spans="2:13" x14ac:dyDescent="0.25">
      <c r="B15" s="279">
        <v>35</v>
      </c>
      <c r="C15" s="280" t="s">
        <v>165</v>
      </c>
      <c r="D15" s="418">
        <f t="shared" ref="D15:D20" si="1">SUM(E15:G15)</f>
        <v>0</v>
      </c>
      <c r="E15" s="420"/>
      <c r="F15" s="419">
        <f>+'4.Priredbe'!E19+'4.Priredbe'!E61</f>
        <v>0</v>
      </c>
      <c r="G15" s="419">
        <f>+'5.Rekreacija'!E19+'5.Rekreacija'!E60</f>
        <v>0</v>
      </c>
      <c r="H15" s="711"/>
      <c r="I15" s="712"/>
      <c r="J15" s="712"/>
      <c r="K15" s="712"/>
      <c r="L15" s="712"/>
      <c r="M15" s="712"/>
    </row>
    <row r="16" spans="2:13" x14ac:dyDescent="0.25">
      <c r="B16" s="279">
        <v>35</v>
      </c>
      <c r="C16" s="280" t="s">
        <v>166</v>
      </c>
      <c r="D16" s="418">
        <f t="shared" si="1"/>
        <v>0</v>
      </c>
      <c r="E16" s="420"/>
      <c r="F16" s="419">
        <f>+'4.Priredbe'!E20+'4.Priredbe'!E62</f>
        <v>0</v>
      </c>
      <c r="G16" s="419">
        <f>+'5.Rekreacija'!E61+'5.Rekreacija'!E31</f>
        <v>0</v>
      </c>
      <c r="H16" s="711"/>
      <c r="I16" s="712"/>
      <c r="J16" s="712"/>
      <c r="K16" s="712"/>
      <c r="L16" s="712"/>
      <c r="M16" s="712"/>
    </row>
    <row r="17" spans="2:13" x14ac:dyDescent="0.25">
      <c r="B17" s="279">
        <v>35</v>
      </c>
      <c r="C17" s="280" t="s">
        <v>325</v>
      </c>
      <c r="D17" s="418">
        <f t="shared" si="1"/>
        <v>0</v>
      </c>
      <c r="E17" s="420"/>
      <c r="F17" s="419">
        <f>+'4.Priredbe'!E21+'4.Priredbe'!E63</f>
        <v>0</v>
      </c>
      <c r="G17" s="419">
        <f>+'5.Rekreacija'!E62+'5.Rekreacija'!E32</f>
        <v>0</v>
      </c>
    </row>
    <row r="18" spans="2:13" x14ac:dyDescent="0.25">
      <c r="B18" s="257">
        <v>37</v>
      </c>
      <c r="C18" s="258" t="s">
        <v>345</v>
      </c>
      <c r="D18" s="418">
        <f t="shared" si="1"/>
        <v>0</v>
      </c>
      <c r="E18" s="420"/>
      <c r="F18" s="419"/>
      <c r="G18" s="419"/>
    </row>
    <row r="19" spans="2:13" x14ac:dyDescent="0.25">
      <c r="B19" s="257">
        <v>37</v>
      </c>
      <c r="C19" s="258" t="s">
        <v>164</v>
      </c>
      <c r="D19" s="418">
        <f t="shared" si="1"/>
        <v>0</v>
      </c>
      <c r="E19" s="420"/>
      <c r="F19" s="419"/>
      <c r="G19" s="419"/>
    </row>
    <row r="20" spans="2:13" x14ac:dyDescent="0.25">
      <c r="B20" s="257">
        <v>35</v>
      </c>
      <c r="C20" s="258" t="s">
        <v>357</v>
      </c>
      <c r="D20" s="418">
        <f t="shared" si="1"/>
        <v>0</v>
      </c>
      <c r="E20" s="420"/>
      <c r="F20" s="419"/>
      <c r="G20" s="419"/>
    </row>
    <row r="21" spans="2:13" x14ac:dyDescent="0.25">
      <c r="B21" s="723" t="s">
        <v>168</v>
      </c>
      <c r="C21" s="723"/>
      <c r="D21" s="417">
        <f>SUM(D22:D33)</f>
        <v>0</v>
      </c>
      <c r="E21" s="417">
        <f>SUM(E22:E33)</f>
        <v>0</v>
      </c>
      <c r="F21" s="417">
        <f>SUM(F22:F33)</f>
        <v>0</v>
      </c>
      <c r="G21" s="417">
        <f>SUM(G22:G33)</f>
        <v>0</v>
      </c>
      <c r="H21" s="711" t="str">
        <f>IF(D21+D35&lt;&gt;G93,CONCATENATE("Rashodi iz izvora vlastiti prihodi iznose ",TEXT(G93,"###.### kn. "),"Razlika prihod- rashod = ",TEXT(G94,"###.### kn")),"")</f>
        <v/>
      </c>
      <c r="I21" s="712"/>
      <c r="J21" s="712"/>
      <c r="K21" s="712"/>
      <c r="L21" s="712"/>
      <c r="M21" s="712"/>
    </row>
    <row r="22" spans="2:13" x14ac:dyDescent="0.25">
      <c r="B22" s="279">
        <v>31</v>
      </c>
      <c r="C22" s="280" t="s">
        <v>330</v>
      </c>
      <c r="D22" s="418">
        <f>SUM(E22:G22)</f>
        <v>0</v>
      </c>
      <c r="E22" s="421"/>
      <c r="F22" s="418"/>
      <c r="G22" s="418"/>
      <c r="H22" s="711"/>
      <c r="I22" s="712"/>
      <c r="J22" s="712"/>
      <c r="K22" s="712"/>
      <c r="L22" s="712"/>
      <c r="M22" s="712"/>
    </row>
    <row r="23" spans="2:13" x14ac:dyDescent="0.25">
      <c r="B23" s="279">
        <v>31</v>
      </c>
      <c r="C23" s="280" t="s">
        <v>329</v>
      </c>
      <c r="D23" s="418">
        <f>SUM(E23:G23)</f>
        <v>0</v>
      </c>
      <c r="E23" s="421"/>
      <c r="F23" s="418"/>
      <c r="G23" s="418"/>
      <c r="H23" s="711"/>
      <c r="I23" s="712"/>
      <c r="J23" s="712"/>
      <c r="K23" s="712"/>
      <c r="L23" s="712"/>
      <c r="M23" s="712"/>
    </row>
    <row r="24" spans="2:13" x14ac:dyDescent="0.25">
      <c r="B24" s="282">
        <v>31</v>
      </c>
      <c r="C24" s="283" t="s">
        <v>328</v>
      </c>
      <c r="D24" s="418">
        <f>SUM(E24:G24)</f>
        <v>0</v>
      </c>
      <c r="E24" s="421"/>
      <c r="F24" s="418"/>
      <c r="G24" s="418"/>
    </row>
    <row r="25" spans="2:13" x14ac:dyDescent="0.25">
      <c r="B25" s="279">
        <v>32</v>
      </c>
      <c r="C25" s="280" t="s">
        <v>327</v>
      </c>
      <c r="D25" s="418">
        <f>SUM(E25:G25)</f>
        <v>0</v>
      </c>
      <c r="E25" s="421"/>
      <c r="F25" s="418"/>
      <c r="G25" s="418"/>
    </row>
    <row r="26" spans="2:13" x14ac:dyDescent="0.25">
      <c r="B26" s="284">
        <v>34</v>
      </c>
      <c r="C26" s="285" t="s">
        <v>326</v>
      </c>
      <c r="D26" s="418">
        <f t="shared" ref="D26:D33" si="2">SUM(E26:G26)</f>
        <v>0</v>
      </c>
      <c r="E26" s="421"/>
      <c r="F26" s="418"/>
      <c r="G26" s="418"/>
    </row>
    <row r="27" spans="2:13" x14ac:dyDescent="0.25">
      <c r="B27" s="279">
        <v>34</v>
      </c>
      <c r="C27" s="280" t="s">
        <v>331</v>
      </c>
      <c r="D27" s="418">
        <f t="shared" si="2"/>
        <v>0</v>
      </c>
      <c r="E27" s="421"/>
      <c r="F27" s="418"/>
      <c r="G27" s="418"/>
    </row>
    <row r="28" spans="2:13" x14ac:dyDescent="0.25">
      <c r="B28" s="279">
        <v>35</v>
      </c>
      <c r="C28" s="280" t="s">
        <v>332</v>
      </c>
      <c r="D28" s="418">
        <f t="shared" si="2"/>
        <v>0</v>
      </c>
      <c r="E28" s="421"/>
      <c r="F28" s="418"/>
      <c r="G28" s="418"/>
    </row>
    <row r="29" spans="2:13" x14ac:dyDescent="0.25">
      <c r="B29" s="279">
        <v>35</v>
      </c>
      <c r="C29" s="280" t="s">
        <v>333</v>
      </c>
      <c r="D29" s="418">
        <f t="shared" si="2"/>
        <v>0</v>
      </c>
      <c r="E29" s="421"/>
      <c r="F29" s="418"/>
      <c r="G29" s="418"/>
    </row>
    <row r="30" spans="2:13" x14ac:dyDescent="0.25">
      <c r="B30" s="279">
        <v>35</v>
      </c>
      <c r="C30" s="280" t="s">
        <v>334</v>
      </c>
      <c r="D30" s="422">
        <f t="shared" si="2"/>
        <v>0</v>
      </c>
      <c r="E30" s="421"/>
      <c r="F30" s="418">
        <f>+'4.Priredbe'!F23+'4.Priredbe'!F65</f>
        <v>0</v>
      </c>
      <c r="G30" s="418">
        <f>+'5.Rekreacija'!F23+'5.Rekreacija'!F64</f>
        <v>0</v>
      </c>
    </row>
    <row r="31" spans="2:13" x14ac:dyDescent="0.25">
      <c r="B31" s="279">
        <v>36</v>
      </c>
      <c r="C31" s="280" t="s">
        <v>335</v>
      </c>
      <c r="D31" s="418">
        <f t="shared" si="2"/>
        <v>0</v>
      </c>
      <c r="E31" s="421"/>
      <c r="F31" s="418"/>
      <c r="G31" s="418"/>
    </row>
    <row r="32" spans="2:13" x14ac:dyDescent="0.25">
      <c r="B32" s="257"/>
      <c r="C32" s="258"/>
      <c r="D32" s="418">
        <f t="shared" si="2"/>
        <v>0</v>
      </c>
      <c r="E32" s="421"/>
      <c r="F32" s="418"/>
      <c r="G32" s="418"/>
    </row>
    <row r="33" spans="2:7" ht="15.75" thickBot="1" x14ac:dyDescent="0.3">
      <c r="B33" s="257"/>
      <c r="C33" s="258"/>
      <c r="D33" s="418">
        <f t="shared" si="2"/>
        <v>0</v>
      </c>
      <c r="E33" s="423"/>
      <c r="F33" s="424"/>
      <c r="G33" s="424"/>
    </row>
    <row r="34" spans="2:7" ht="16.5" thickTop="1" thickBot="1" x14ac:dyDescent="0.3">
      <c r="B34" s="722" t="s">
        <v>51</v>
      </c>
      <c r="C34" s="722"/>
      <c r="D34" s="425">
        <f>+D7+D14+D21</f>
        <v>0</v>
      </c>
      <c r="E34" s="425">
        <f>+E7+E14+E21</f>
        <v>0</v>
      </c>
      <c r="F34" s="425">
        <f>+F7+F14+F21</f>
        <v>0</v>
      </c>
      <c r="G34" s="425">
        <f>+G7+G14+G21</f>
        <v>0</v>
      </c>
    </row>
    <row r="35" spans="2:7" ht="16.5" thickTop="1" thickBot="1" x14ac:dyDescent="0.3">
      <c r="B35" s="722" t="s">
        <v>227</v>
      </c>
      <c r="C35" s="722"/>
      <c r="D35" s="426"/>
      <c r="E35" s="427"/>
      <c r="F35" s="427"/>
      <c r="G35" s="427"/>
    </row>
    <row r="36" spans="2:7" ht="16.5" thickTop="1" thickBot="1" x14ac:dyDescent="0.3">
      <c r="B36" s="722" t="s">
        <v>304</v>
      </c>
      <c r="C36" s="722"/>
      <c r="D36" s="428">
        <f>+D34+D35</f>
        <v>0</v>
      </c>
      <c r="E36" s="427"/>
      <c r="F36" s="427"/>
      <c r="G36" s="427"/>
    </row>
    <row r="37" spans="2:7" ht="15.75" thickTop="1" x14ac:dyDescent="0.25"/>
    <row r="38" spans="2:7" ht="18.75" x14ac:dyDescent="0.25">
      <c r="B38" s="733" t="s">
        <v>74</v>
      </c>
      <c r="C38" s="733"/>
      <c r="D38" s="733"/>
      <c r="E38" s="733"/>
      <c r="F38" s="733"/>
      <c r="G38" s="733"/>
    </row>
    <row r="39" spans="2:7" x14ac:dyDescent="0.25">
      <c r="B39" s="732" t="s">
        <v>167</v>
      </c>
      <c r="C39" s="732" t="s">
        <v>170</v>
      </c>
      <c r="D39" s="732" t="str">
        <f>+D6</f>
        <v>Plan 2026.g</v>
      </c>
      <c r="E39" s="731" t="s">
        <v>171</v>
      </c>
      <c r="F39" s="731"/>
      <c r="G39" s="731"/>
    </row>
    <row r="40" spans="2:7" x14ac:dyDescent="0.25">
      <c r="B40" s="732"/>
      <c r="C40" s="732"/>
      <c r="D40" s="732"/>
      <c r="E40" s="286" t="s">
        <v>356</v>
      </c>
      <c r="F40" s="286" t="s">
        <v>172</v>
      </c>
      <c r="G40" s="286" t="s">
        <v>82</v>
      </c>
    </row>
    <row r="41" spans="2:7" x14ac:dyDescent="0.25">
      <c r="B41" s="725" t="s">
        <v>177</v>
      </c>
      <c r="C41" s="725"/>
      <c r="D41" s="417">
        <f>SUM(D42:D48)</f>
        <v>0</v>
      </c>
      <c r="E41" s="417">
        <f>SUM(E42:E48)</f>
        <v>0</v>
      </c>
      <c r="F41" s="417">
        <f>SUM(F42:F48)</f>
        <v>0</v>
      </c>
      <c r="G41" s="417">
        <f>SUM(G42:G48)</f>
        <v>0</v>
      </c>
    </row>
    <row r="42" spans="2:7" x14ac:dyDescent="0.25">
      <c r="B42" s="279">
        <f>+'1.Stručni rad'!B54</f>
        <v>41</v>
      </c>
      <c r="C42" s="281" t="str">
        <f>+'1.Stručni rad'!C54:D54</f>
        <v>Plaće trenera</v>
      </c>
      <c r="D42" s="418">
        <f>+'1.Stručni rad'!E54</f>
        <v>0</v>
      </c>
      <c r="E42" s="421"/>
      <c r="F42" s="421"/>
      <c r="G42" s="418">
        <f>+D42-E42-F42</f>
        <v>0</v>
      </c>
    </row>
    <row r="43" spans="2:7" x14ac:dyDescent="0.25">
      <c r="B43" s="279">
        <f>+'1.Stručni rad'!B55</f>
        <v>42</v>
      </c>
      <c r="C43" s="281" t="str">
        <f>+'1.Stručni rad'!C55:D55</f>
        <v>Naknade trenerima</v>
      </c>
      <c r="D43" s="418">
        <f>+'1.Stručni rad'!E55</f>
        <v>0</v>
      </c>
      <c r="E43" s="421"/>
      <c r="F43" s="421"/>
      <c r="G43" s="418">
        <f t="shared" ref="G43:G48" si="3">+D43-E43-F43</f>
        <v>0</v>
      </c>
    </row>
    <row r="44" spans="2:7" x14ac:dyDescent="0.25">
      <c r="B44" s="279">
        <f>+'1.Stručni rad'!B56</f>
        <v>41</v>
      </c>
      <c r="C44" s="281" t="str">
        <f>+'1.Stručni rad'!C56:D56</f>
        <v>Plaće ostalih kadrova kluba</v>
      </c>
      <c r="D44" s="418">
        <f>+'1.Stručni rad'!E56</f>
        <v>0</v>
      </c>
      <c r="E44" s="421"/>
      <c r="F44" s="421"/>
      <c r="G44" s="418">
        <f t="shared" si="3"/>
        <v>0</v>
      </c>
    </row>
    <row r="45" spans="2:7" x14ac:dyDescent="0.25">
      <c r="B45" s="279">
        <f>+'1.Stručni rad'!B57</f>
        <v>42</v>
      </c>
      <c r="C45" s="281" t="str">
        <f>+'1.Stručni rad'!C57:D57</f>
        <v>Naknade ostalim kadrovima kluba</v>
      </c>
      <c r="D45" s="418">
        <f>+'1.Stručni rad'!E57</f>
        <v>0</v>
      </c>
      <c r="E45" s="421"/>
      <c r="F45" s="421"/>
      <c r="G45" s="418">
        <f t="shared" si="3"/>
        <v>0</v>
      </c>
    </row>
    <row r="46" spans="2:7" x14ac:dyDescent="0.25">
      <c r="B46" s="257"/>
      <c r="C46" s="259"/>
      <c r="D46" s="421"/>
      <c r="E46" s="421"/>
      <c r="F46" s="421"/>
      <c r="G46" s="418">
        <f>+D46-E46-F46</f>
        <v>0</v>
      </c>
    </row>
    <row r="47" spans="2:7" x14ac:dyDescent="0.25">
      <c r="B47" s="257"/>
      <c r="C47" s="259"/>
      <c r="D47" s="421"/>
      <c r="E47" s="421"/>
      <c r="F47" s="421"/>
      <c r="G47" s="418">
        <f>+D47-E47-F47</f>
        <v>0</v>
      </c>
    </row>
    <row r="48" spans="2:7" x14ac:dyDescent="0.25">
      <c r="B48" s="257"/>
      <c r="C48" s="259"/>
      <c r="D48" s="421"/>
      <c r="E48" s="421"/>
      <c r="F48" s="421"/>
      <c r="G48" s="418">
        <f t="shared" si="3"/>
        <v>0</v>
      </c>
    </row>
    <row r="49" spans="2:7" x14ac:dyDescent="0.25">
      <c r="B49" s="725" t="s">
        <v>178</v>
      </c>
      <c r="C49" s="725"/>
      <c r="D49" s="417">
        <f>SUM(D50:D58)</f>
        <v>0</v>
      </c>
      <c r="E49" s="417">
        <f>SUM(E50:E58)</f>
        <v>0</v>
      </c>
      <c r="F49" s="417">
        <f>SUM(F50:F58)</f>
        <v>0</v>
      </c>
      <c r="G49" s="417">
        <f>SUM(G50:G58)</f>
        <v>0</v>
      </c>
    </row>
    <row r="50" spans="2:7" x14ac:dyDescent="0.25">
      <c r="B50" s="279">
        <f>+'2.NatjecanjaEkipno'!B87</f>
        <v>42</v>
      </c>
      <c r="C50" s="303" t="str">
        <f>+'2.NatjecanjaEkipno'!C87</f>
        <v>Trošak prijevoza</v>
      </c>
      <c r="D50" s="418">
        <f>+'2.NatjecanjaEkipno'!F87+'2.NatjecanjaPojedinačno'!F79</f>
        <v>0</v>
      </c>
      <c r="E50" s="421"/>
      <c r="F50" s="421"/>
      <c r="G50" s="418">
        <f t="shared" ref="G50:G65" si="4">+D50-E50-F50</f>
        <v>0</v>
      </c>
    </row>
    <row r="51" spans="2:7" x14ac:dyDescent="0.25">
      <c r="B51" s="279">
        <f>+'2.NatjecanjaEkipno'!B88</f>
        <v>42</v>
      </c>
      <c r="C51" s="303" t="str">
        <f>+'2.NatjecanjaEkipno'!C88</f>
        <v>Trošak smještaja</v>
      </c>
      <c r="D51" s="418">
        <f>+'2.NatjecanjaEkipno'!F88+'2.NatjecanjaPojedinačno'!F80</f>
        <v>0</v>
      </c>
      <c r="E51" s="421"/>
      <c r="F51" s="421"/>
      <c r="G51" s="418">
        <f t="shared" si="4"/>
        <v>0</v>
      </c>
    </row>
    <row r="52" spans="2:7" x14ac:dyDescent="0.25">
      <c r="B52" s="279">
        <f>+'2.NatjecanjaEkipno'!B89</f>
        <v>42</v>
      </c>
      <c r="C52" s="303" t="str">
        <f>+'2.NatjecanjaEkipno'!C89</f>
        <v>Trošak prehrane</v>
      </c>
      <c r="D52" s="418">
        <f>+'2.NatjecanjaEkipno'!F89+'2.NatjecanjaPojedinačno'!F81</f>
        <v>0</v>
      </c>
      <c r="E52" s="421"/>
      <c r="F52" s="421"/>
      <c r="G52" s="418">
        <f t="shared" si="4"/>
        <v>0</v>
      </c>
    </row>
    <row r="53" spans="2:7" x14ac:dyDescent="0.25">
      <c r="B53" s="279">
        <f>+'2.NatjecanjaEkipno'!B90</f>
        <v>42</v>
      </c>
      <c r="C53" s="303" t="str">
        <f>+'2.NatjecanjaEkipno'!C90</f>
        <v>Troškovi kotizacija, članarina, startnina, i sl.</v>
      </c>
      <c r="D53" s="418">
        <f>+'2.NatjecanjaEkipno'!F90+'2.NatjecanjaPojedinačno'!F82</f>
        <v>0</v>
      </c>
      <c r="E53" s="421"/>
      <c r="F53" s="421"/>
      <c r="G53" s="418">
        <f t="shared" si="4"/>
        <v>0</v>
      </c>
    </row>
    <row r="54" spans="2:7" x14ac:dyDescent="0.25">
      <c r="B54" s="279">
        <f>+'2.NatjecanjaEkipno'!B91</f>
        <v>42</v>
      </c>
      <c r="C54" s="303" t="str">
        <f>+'2.NatjecanjaEkipno'!C91</f>
        <v>Troškovi organizacije natjecanja kao domaćin</v>
      </c>
      <c r="D54" s="418">
        <f>+'2.NatjecanjaEkipno'!F91+'2.NatjecanjaPojedinačno'!F83</f>
        <v>0</v>
      </c>
      <c r="E54" s="421"/>
      <c r="F54" s="421"/>
      <c r="G54" s="418">
        <f t="shared" si="4"/>
        <v>0</v>
      </c>
    </row>
    <row r="55" spans="2:7" x14ac:dyDescent="0.25">
      <c r="B55" s="279">
        <f>+'2.NatjecanjaEkipno'!B92</f>
        <v>42</v>
      </c>
      <c r="C55" s="303" t="str">
        <f>+'2.NatjecanjaEkipno'!C92</f>
        <v>Ostali nespomenuti troškovi</v>
      </c>
      <c r="D55" s="418">
        <f>+'2.NatjecanjaEkipno'!F92+'2.NatjecanjaPojedinačno'!F84</f>
        <v>0</v>
      </c>
      <c r="E55" s="421"/>
      <c r="F55" s="421"/>
      <c r="G55" s="418">
        <f t="shared" si="4"/>
        <v>0</v>
      </c>
    </row>
    <row r="56" spans="2:7" x14ac:dyDescent="0.25">
      <c r="B56" s="257"/>
      <c r="C56" s="304"/>
      <c r="D56" s="421"/>
      <c r="E56" s="421"/>
      <c r="F56" s="421"/>
      <c r="G56" s="418">
        <f t="shared" si="4"/>
        <v>0</v>
      </c>
    </row>
    <row r="57" spans="2:7" x14ac:dyDescent="0.25">
      <c r="B57" s="257"/>
      <c r="C57" s="304"/>
      <c r="D57" s="421"/>
      <c r="E57" s="421"/>
      <c r="F57" s="421"/>
      <c r="G57" s="418">
        <f t="shared" si="4"/>
        <v>0</v>
      </c>
    </row>
    <row r="58" spans="2:7" x14ac:dyDescent="0.25">
      <c r="B58" s="257"/>
      <c r="C58" s="304"/>
      <c r="D58" s="421"/>
      <c r="E58" s="421"/>
      <c r="F58" s="421"/>
      <c r="G58" s="418">
        <f t="shared" si="4"/>
        <v>0</v>
      </c>
    </row>
    <row r="59" spans="2:7" x14ac:dyDescent="0.25">
      <c r="B59" s="725" t="s">
        <v>179</v>
      </c>
      <c r="C59" s="725"/>
      <c r="D59" s="417">
        <f>SUM(D60:D65)</f>
        <v>0</v>
      </c>
      <c r="E59" s="417">
        <f>SUM(E60:E65)</f>
        <v>0</v>
      </c>
      <c r="F59" s="417">
        <f>SUM(F60:F65)</f>
        <v>0</v>
      </c>
      <c r="G59" s="417">
        <f>SUM(G60:G65)</f>
        <v>0</v>
      </c>
    </row>
    <row r="60" spans="2:7" x14ac:dyDescent="0.25">
      <c r="B60" s="279">
        <f>+'3.Objekti'!B68</f>
        <v>41</v>
      </c>
      <c r="C60" s="305" t="str">
        <f>+'3.Objekti'!C68</f>
        <v>Plaće osoblja</v>
      </c>
      <c r="D60" s="429">
        <f>+'3.Objekti'!F68</f>
        <v>0</v>
      </c>
      <c r="E60" s="421"/>
      <c r="F60" s="421"/>
      <c r="G60" s="418">
        <f t="shared" si="4"/>
        <v>0</v>
      </c>
    </row>
    <row r="61" spans="2:7" x14ac:dyDescent="0.25">
      <c r="B61" s="279">
        <f>+'3.Objekti'!B69</f>
        <v>42</v>
      </c>
      <c r="C61" s="305" t="str">
        <f>+'3.Objekti'!C69</f>
        <v>Naknade osoblju izvan radnog odnosa</v>
      </c>
      <c r="D61" s="429">
        <f>+'3.Objekti'!F69</f>
        <v>0</v>
      </c>
      <c r="E61" s="421"/>
      <c r="F61" s="421"/>
      <c r="G61" s="418">
        <f t="shared" si="4"/>
        <v>0</v>
      </c>
    </row>
    <row r="62" spans="2:7" x14ac:dyDescent="0.25">
      <c r="B62" s="279">
        <f>+'3.Objekti'!B70</f>
        <v>42</v>
      </c>
      <c r="C62" s="305" t="str">
        <f>+'3.Objekti'!C70</f>
        <v xml:space="preserve">Materijalni rashodi i rashodi za usluge održavanja </v>
      </c>
      <c r="D62" s="429">
        <f>+'3.Objekti'!F70</f>
        <v>0</v>
      </c>
      <c r="E62" s="421"/>
      <c r="F62" s="421"/>
      <c r="G62" s="418">
        <f t="shared" si="4"/>
        <v>0</v>
      </c>
    </row>
    <row r="63" spans="2:7" x14ac:dyDescent="0.25">
      <c r="B63" s="257"/>
      <c r="C63" s="306"/>
      <c r="D63" s="430"/>
      <c r="E63" s="421"/>
      <c r="F63" s="421"/>
      <c r="G63" s="418">
        <f t="shared" si="4"/>
        <v>0</v>
      </c>
    </row>
    <row r="64" spans="2:7" x14ac:dyDescent="0.25">
      <c r="B64" s="257"/>
      <c r="C64" s="306"/>
      <c r="D64" s="430"/>
      <c r="E64" s="421"/>
      <c r="F64" s="421"/>
      <c r="G64" s="418">
        <f t="shared" si="4"/>
        <v>0</v>
      </c>
    </row>
    <row r="65" spans="2:7" x14ac:dyDescent="0.25">
      <c r="B65" s="257"/>
      <c r="C65" s="260"/>
      <c r="D65" s="430"/>
      <c r="E65" s="421"/>
      <c r="F65" s="421"/>
      <c r="G65" s="418">
        <f t="shared" si="4"/>
        <v>0</v>
      </c>
    </row>
    <row r="66" spans="2:7" x14ac:dyDescent="0.25">
      <c r="B66" s="725" t="s">
        <v>191</v>
      </c>
      <c r="C66" s="725"/>
      <c r="D66" s="417">
        <f>SUM(D67:D69)</f>
        <v>0</v>
      </c>
      <c r="E66" s="417">
        <f>SUM(E67:E69)</f>
        <v>0</v>
      </c>
      <c r="F66" s="417">
        <f>SUM(F67:F69)</f>
        <v>0</v>
      </c>
      <c r="G66" s="417">
        <f>SUM(G67:G69)</f>
        <v>0</v>
      </c>
    </row>
    <row r="67" spans="2:7" x14ac:dyDescent="0.25">
      <c r="B67" s="279">
        <v>42</v>
      </c>
      <c r="C67" s="281">
        <f>+'4.Priredbe'!C6</f>
        <v>0</v>
      </c>
      <c r="D67" s="418">
        <f>+'4.Priredbe'!C39</f>
        <v>0</v>
      </c>
      <c r="E67" s="418">
        <f>+'4.Priredbe'!D39</f>
        <v>0</v>
      </c>
      <c r="F67" s="418">
        <f>+'4.Priredbe'!E39</f>
        <v>0</v>
      </c>
      <c r="G67" s="418">
        <f>+'4.Priredbe'!F39</f>
        <v>0</v>
      </c>
    </row>
    <row r="68" spans="2:7" x14ac:dyDescent="0.25">
      <c r="B68" s="279">
        <v>42</v>
      </c>
      <c r="C68" s="281">
        <f>+'4.Priredbe'!C48</f>
        <v>0</v>
      </c>
      <c r="D68" s="418">
        <f>+'4.Priredbe'!C81</f>
        <v>0</v>
      </c>
      <c r="E68" s="418">
        <f>+'4.Priredbe'!D81</f>
        <v>0</v>
      </c>
      <c r="F68" s="418">
        <f>+'4.Priredbe'!E81</f>
        <v>0</v>
      </c>
      <c r="G68" s="418">
        <f>+D68-E68-F68</f>
        <v>0</v>
      </c>
    </row>
    <row r="69" spans="2:7" x14ac:dyDescent="0.25">
      <c r="B69" s="257"/>
      <c r="C69" s="259"/>
      <c r="D69" s="421"/>
      <c r="E69" s="421"/>
      <c r="F69" s="421"/>
      <c r="G69" s="418">
        <f>+D69-E69-F69</f>
        <v>0</v>
      </c>
    </row>
    <row r="70" spans="2:7" x14ac:dyDescent="0.25">
      <c r="B70" s="725" t="s">
        <v>311</v>
      </c>
      <c r="C70" s="725"/>
      <c r="D70" s="417">
        <f>SUM(D71:D73)</f>
        <v>0</v>
      </c>
      <c r="E70" s="417">
        <f>SUM(E71:E73)</f>
        <v>0</v>
      </c>
      <c r="F70" s="417">
        <f>SUM(F71:F73)</f>
        <v>0</v>
      </c>
      <c r="G70" s="417">
        <f>SUM(G71:G73)</f>
        <v>0</v>
      </c>
    </row>
    <row r="71" spans="2:7" x14ac:dyDescent="0.25">
      <c r="B71" s="279">
        <v>42</v>
      </c>
      <c r="C71" s="281">
        <f>+'5.Rekreacija'!C5:F5</f>
        <v>0</v>
      </c>
      <c r="D71" s="418">
        <f>+'5.Rekreacija'!C39</f>
        <v>0</v>
      </c>
      <c r="E71" s="418">
        <f>+'5.Rekreacija'!D39</f>
        <v>0</v>
      </c>
      <c r="F71" s="418">
        <f>+'5.Rekreacija'!E39</f>
        <v>0</v>
      </c>
      <c r="G71" s="418">
        <f>+'5.Rekreacija'!F39</f>
        <v>0</v>
      </c>
    </row>
    <row r="72" spans="2:7" x14ac:dyDescent="0.25">
      <c r="B72" s="279">
        <v>42</v>
      </c>
      <c r="C72" s="281">
        <f>+'5.Rekreacija'!C46:F46</f>
        <v>0</v>
      </c>
      <c r="D72" s="418">
        <f>+'5.Rekreacija'!C80</f>
        <v>0</v>
      </c>
      <c r="E72" s="418">
        <f>+'5.Rekreacija'!D80</f>
        <v>0</v>
      </c>
      <c r="F72" s="418">
        <f>+'5.Rekreacija'!E80</f>
        <v>0</v>
      </c>
      <c r="G72" s="418">
        <f>+'5.Rekreacija'!F80</f>
        <v>0</v>
      </c>
    </row>
    <row r="73" spans="2:7" x14ac:dyDescent="0.25">
      <c r="B73" s="257"/>
      <c r="C73" s="259"/>
      <c r="D73" s="421"/>
      <c r="E73" s="421"/>
      <c r="F73" s="421"/>
      <c r="G73" s="418">
        <f>+D73-E73-F73</f>
        <v>0</v>
      </c>
    </row>
    <row r="74" spans="2:7" x14ac:dyDescent="0.25">
      <c r="B74" s="725" t="s">
        <v>324</v>
      </c>
      <c r="C74" s="725"/>
      <c r="D74" s="417">
        <f>SUM(D75:D90)</f>
        <v>0</v>
      </c>
      <c r="E74" s="417">
        <f>SUM(E75:E90)</f>
        <v>0</v>
      </c>
      <c r="F74" s="417">
        <f>SUM(F75:F90)</f>
        <v>0</v>
      </c>
      <c r="G74" s="417">
        <f>SUM(G75:G90)</f>
        <v>0</v>
      </c>
    </row>
    <row r="75" spans="2:7" x14ac:dyDescent="0.25">
      <c r="B75" s="257">
        <v>42</v>
      </c>
      <c r="C75" s="259" t="s">
        <v>183</v>
      </c>
      <c r="D75" s="421"/>
      <c r="E75" s="421"/>
      <c r="F75" s="421"/>
      <c r="G75" s="418">
        <f>+D75-E75-F75</f>
        <v>0</v>
      </c>
    </row>
    <row r="76" spans="2:7" x14ac:dyDescent="0.25">
      <c r="B76" s="257">
        <v>44</v>
      </c>
      <c r="C76" s="259" t="s">
        <v>184</v>
      </c>
      <c r="D76" s="421"/>
      <c r="E76" s="421"/>
      <c r="F76" s="421"/>
      <c r="G76" s="418">
        <f>+D76-E76-F76</f>
        <v>0</v>
      </c>
    </row>
    <row r="77" spans="2:7" x14ac:dyDescent="0.25">
      <c r="B77" s="257">
        <v>43</v>
      </c>
      <c r="C77" s="259" t="s">
        <v>351</v>
      </c>
      <c r="D77" s="421"/>
      <c r="E77" s="421"/>
      <c r="F77" s="421"/>
      <c r="G77" s="418">
        <f>+D77-E77-F77</f>
        <v>0</v>
      </c>
    </row>
    <row r="78" spans="2:7" x14ac:dyDescent="0.25">
      <c r="B78" s="257">
        <v>42</v>
      </c>
      <c r="C78" s="259" t="s">
        <v>192</v>
      </c>
      <c r="D78" s="421"/>
      <c r="E78" s="421"/>
      <c r="F78" s="421"/>
      <c r="G78" s="418">
        <f>+D78-E78-F78</f>
        <v>0</v>
      </c>
    </row>
    <row r="79" spans="2:7" x14ac:dyDescent="0.25">
      <c r="B79" s="257">
        <v>42</v>
      </c>
      <c r="C79" s="259" t="s">
        <v>299</v>
      </c>
      <c r="D79" s="421"/>
      <c r="E79" s="421"/>
      <c r="F79" s="421"/>
      <c r="G79" s="418">
        <f t="shared" ref="G79:G90" si="5">+D79-E79-F79</f>
        <v>0</v>
      </c>
    </row>
    <row r="80" spans="2:7" x14ac:dyDescent="0.25">
      <c r="B80" s="257">
        <v>42</v>
      </c>
      <c r="C80" s="259" t="s">
        <v>300</v>
      </c>
      <c r="D80" s="421"/>
      <c r="E80" s="421"/>
      <c r="F80" s="421"/>
      <c r="G80" s="418">
        <f t="shared" si="5"/>
        <v>0</v>
      </c>
    </row>
    <row r="81" spans="2:7" x14ac:dyDescent="0.25">
      <c r="B81" s="257">
        <v>42</v>
      </c>
      <c r="C81" s="259" t="s">
        <v>301</v>
      </c>
      <c r="D81" s="421"/>
      <c r="E81" s="421"/>
      <c r="F81" s="421"/>
      <c r="G81" s="418">
        <f t="shared" si="5"/>
        <v>0</v>
      </c>
    </row>
    <row r="82" spans="2:7" x14ac:dyDescent="0.25">
      <c r="B82" s="257">
        <v>42</v>
      </c>
      <c r="C82" s="259" t="s">
        <v>302</v>
      </c>
      <c r="D82" s="421"/>
      <c r="E82" s="421"/>
      <c r="F82" s="421"/>
      <c r="G82" s="418">
        <f t="shared" si="5"/>
        <v>0</v>
      </c>
    </row>
    <row r="83" spans="2:7" x14ac:dyDescent="0.25">
      <c r="B83" s="257">
        <v>42</v>
      </c>
      <c r="C83" s="259" t="s">
        <v>193</v>
      </c>
      <c r="D83" s="421"/>
      <c r="E83" s="421"/>
      <c r="F83" s="421"/>
      <c r="G83" s="418">
        <f t="shared" si="5"/>
        <v>0</v>
      </c>
    </row>
    <row r="84" spans="2:7" x14ac:dyDescent="0.25">
      <c r="B84" s="257">
        <v>42</v>
      </c>
      <c r="C84" s="259" t="s">
        <v>306</v>
      </c>
      <c r="D84" s="421"/>
      <c r="E84" s="421"/>
      <c r="F84" s="421"/>
      <c r="G84" s="418">
        <f t="shared" si="5"/>
        <v>0</v>
      </c>
    </row>
    <row r="85" spans="2:7" x14ac:dyDescent="0.25">
      <c r="B85" s="257">
        <v>42</v>
      </c>
      <c r="C85" s="259" t="s">
        <v>303</v>
      </c>
      <c r="D85" s="421"/>
      <c r="E85" s="421"/>
      <c r="F85" s="421"/>
      <c r="G85" s="418">
        <f t="shared" si="5"/>
        <v>0</v>
      </c>
    </row>
    <row r="86" spans="2:7" x14ac:dyDescent="0.25">
      <c r="B86" s="257">
        <v>42</v>
      </c>
      <c r="C86" s="259" t="s">
        <v>337</v>
      </c>
      <c r="D86" s="421"/>
      <c r="E86" s="421"/>
      <c r="F86" s="421"/>
      <c r="G86" s="418">
        <f t="shared" si="5"/>
        <v>0</v>
      </c>
    </row>
    <row r="87" spans="2:7" x14ac:dyDescent="0.25">
      <c r="B87" s="257">
        <v>42</v>
      </c>
      <c r="C87" s="259" t="s">
        <v>338</v>
      </c>
      <c r="D87" s="421"/>
      <c r="E87" s="421"/>
      <c r="F87" s="421"/>
      <c r="G87" s="418">
        <f t="shared" si="5"/>
        <v>0</v>
      </c>
    </row>
    <row r="88" spans="2:7" x14ac:dyDescent="0.25">
      <c r="B88" s="257">
        <v>42</v>
      </c>
      <c r="C88" s="259" t="s">
        <v>346</v>
      </c>
      <c r="D88" s="421"/>
      <c r="E88" s="421"/>
      <c r="F88" s="421"/>
      <c r="G88" s="418">
        <f t="shared" si="5"/>
        <v>0</v>
      </c>
    </row>
    <row r="89" spans="2:7" x14ac:dyDescent="0.25">
      <c r="B89" s="257">
        <v>42</v>
      </c>
      <c r="C89" s="259" t="s">
        <v>352</v>
      </c>
      <c r="D89" s="421"/>
      <c r="E89" s="421"/>
      <c r="F89" s="421"/>
      <c r="G89" s="418">
        <f t="shared" si="5"/>
        <v>0</v>
      </c>
    </row>
    <row r="90" spans="2:7" ht="15.75" thickBot="1" x14ac:dyDescent="0.3">
      <c r="B90" s="257">
        <v>43</v>
      </c>
      <c r="C90" s="259"/>
      <c r="D90" s="421"/>
      <c r="E90" s="421"/>
      <c r="F90" s="421"/>
      <c r="G90" s="418">
        <f t="shared" si="5"/>
        <v>0</v>
      </c>
    </row>
    <row r="91" spans="2:7" s="217" customFormat="1" ht="16.5" thickTop="1" thickBot="1" x14ac:dyDescent="0.3">
      <c r="B91" s="726" t="s">
        <v>67</v>
      </c>
      <c r="C91" s="726"/>
      <c r="D91" s="431">
        <f>+D41+D49+D59+D66+D74+D70</f>
        <v>0</v>
      </c>
      <c r="E91" s="431">
        <f>+E41+E49+E59+E66+E74+E70</f>
        <v>0</v>
      </c>
      <c r="F91" s="431">
        <f>+F41+F49+F59+F66+F74+F70</f>
        <v>0</v>
      </c>
      <c r="G91" s="431">
        <f>+G41+G49+G59+G66+G74+G70</f>
        <v>0</v>
      </c>
    </row>
    <row r="92" spans="2:7" s="217" customFormat="1" ht="16.5" thickTop="1" thickBot="1" x14ac:dyDescent="0.3">
      <c r="B92" s="726" t="s">
        <v>186</v>
      </c>
      <c r="C92" s="726"/>
      <c r="D92" s="432"/>
      <c r="E92" s="431"/>
      <c r="F92" s="431"/>
      <c r="G92" s="431">
        <f>+D92-E92-F92</f>
        <v>0</v>
      </c>
    </row>
    <row r="93" spans="2:7" s="217" customFormat="1" ht="33.75" customHeight="1" thickTop="1" thickBot="1" x14ac:dyDescent="0.3">
      <c r="B93" s="727" t="s">
        <v>305</v>
      </c>
      <c r="C93" s="728"/>
      <c r="D93" s="431">
        <f>+D91+D92</f>
        <v>0</v>
      </c>
      <c r="E93" s="431">
        <f>+E91+E92</f>
        <v>0</v>
      </c>
      <c r="F93" s="431">
        <f>+F91+F92</f>
        <v>0</v>
      </c>
      <c r="G93" s="431">
        <f>+G91+G92</f>
        <v>0</v>
      </c>
    </row>
    <row r="94" spans="2:7" ht="16.5" thickTop="1" x14ac:dyDescent="0.25">
      <c r="C94" s="287" t="str">
        <f>IF(D94&lt;&gt;0,"Razlika (prihodi-rashodi)","")</f>
        <v/>
      </c>
      <c r="D94" s="433">
        <f>ROUND(+D36-D93,2)</f>
        <v>0</v>
      </c>
      <c r="E94" s="434">
        <f>ROUND(D7-E93,2)</f>
        <v>0</v>
      </c>
      <c r="F94" s="434">
        <f>ROUND(D14-F93,2)</f>
        <v>0</v>
      </c>
      <c r="G94" s="434">
        <f>ROUND(D21+D35-G93,2)</f>
        <v>0</v>
      </c>
    </row>
    <row r="95" spans="2:7" ht="45.75" customHeight="1" x14ac:dyDescent="0.25">
      <c r="B95" s="730" t="s">
        <v>363</v>
      </c>
      <c r="C95" s="730"/>
      <c r="D95" s="730"/>
      <c r="E95" s="730"/>
      <c r="F95" s="730"/>
      <c r="G95" s="730"/>
    </row>
    <row r="97" spans="2:8" x14ac:dyDescent="0.25">
      <c r="C97" s="84" t="s">
        <v>45</v>
      </c>
      <c r="F97" s="663" t="s">
        <v>46</v>
      </c>
      <c r="G97" s="663"/>
    </row>
    <row r="99" spans="2:8" x14ac:dyDescent="0.25">
      <c r="C99" s="494">
        <f>OpćiPodaci!C18</f>
        <v>0</v>
      </c>
      <c r="F99" s="724"/>
      <c r="G99" s="724"/>
    </row>
    <row r="102" spans="2:8" x14ac:dyDescent="0.25">
      <c r="B102" s="87" t="s">
        <v>47</v>
      </c>
      <c r="C102" s="87"/>
      <c r="D102" s="87"/>
      <c r="E102" s="87"/>
      <c r="F102" s="87"/>
      <c r="G102" s="87"/>
    </row>
    <row r="103" spans="2:8" x14ac:dyDescent="0.25">
      <c r="B103" s="713"/>
      <c r="C103" s="714"/>
      <c r="D103" s="714"/>
      <c r="E103" s="714"/>
      <c r="F103" s="714"/>
      <c r="G103" s="715"/>
    </row>
    <row r="104" spans="2:8" x14ac:dyDescent="0.25">
      <c r="B104" s="716"/>
      <c r="C104" s="717"/>
      <c r="D104" s="717"/>
      <c r="E104" s="717"/>
      <c r="F104" s="717"/>
      <c r="G104" s="718"/>
    </row>
    <row r="105" spans="2:8" x14ac:dyDescent="0.25">
      <c r="B105" s="719"/>
      <c r="C105" s="720"/>
      <c r="D105" s="720"/>
      <c r="E105" s="720"/>
      <c r="F105" s="720"/>
      <c r="G105" s="721"/>
    </row>
    <row r="106" spans="2:8" ht="33" customHeight="1" x14ac:dyDescent="0.25">
      <c r="B106" s="653" t="s">
        <v>361</v>
      </c>
      <c r="C106" s="653"/>
      <c r="D106" s="653"/>
      <c r="E106" s="653"/>
      <c r="F106" s="653"/>
      <c r="G106" s="653"/>
      <c r="H106" s="84"/>
    </row>
    <row r="107" spans="2:8" ht="29.25" customHeight="1" thickBot="1" x14ac:dyDescent="0.3">
      <c r="B107" s="88"/>
      <c r="C107" s="89"/>
      <c r="D107" s="89"/>
      <c r="E107" s="89"/>
      <c r="F107" s="89"/>
      <c r="G107" s="89"/>
    </row>
    <row r="108" spans="2:8" x14ac:dyDescent="0.25">
      <c r="B108" s="112" t="s">
        <v>360</v>
      </c>
      <c r="C108" s="65"/>
      <c r="D108" s="65"/>
      <c r="E108" s="65"/>
      <c r="F108" s="65"/>
      <c r="G108" s="113"/>
    </row>
    <row r="109" spans="2:8" x14ac:dyDescent="0.25">
      <c r="B109" s="114"/>
      <c r="C109" s="65" t="s">
        <v>187</v>
      </c>
      <c r="D109" s="65"/>
      <c r="E109" s="65" t="s">
        <v>188</v>
      </c>
      <c r="F109" s="65"/>
      <c r="G109" s="113"/>
    </row>
    <row r="110" spans="2:8" x14ac:dyDescent="0.25">
      <c r="B110" s="114"/>
      <c r="C110" s="65"/>
      <c r="D110" s="65"/>
      <c r="E110" s="65"/>
      <c r="F110" s="65"/>
      <c r="G110" s="113"/>
    </row>
    <row r="111" spans="2:8" x14ac:dyDescent="0.25">
      <c r="B111" s="112"/>
      <c r="C111" s="91"/>
      <c r="D111" s="65"/>
      <c r="E111" s="91"/>
      <c r="F111" s="91"/>
      <c r="G111" s="113"/>
    </row>
    <row r="112" spans="2:8" x14ac:dyDescent="0.25">
      <c r="B112" s="115"/>
      <c r="C112" s="116"/>
      <c r="D112" s="116"/>
      <c r="E112" s="116"/>
      <c r="F112" s="116"/>
      <c r="G112" s="117"/>
    </row>
    <row r="113" spans="2:7" ht="99" customHeight="1" x14ac:dyDescent="0.25">
      <c r="B113" s="693" t="s">
        <v>189</v>
      </c>
      <c r="C113" s="694"/>
      <c r="D113" s="694"/>
      <c r="E113" s="694"/>
      <c r="F113" s="694"/>
      <c r="G113" s="695"/>
    </row>
  </sheetData>
  <sheetProtection selectLockedCells="1"/>
  <autoFilter ref="B39:G93" xr:uid="{00000000-0009-0000-0000-00000B000000}">
    <filterColumn colId="3" showButton="0"/>
    <filterColumn colId="4" showButton="0"/>
  </autoFilter>
  <sortState xmlns:xlrd2="http://schemas.microsoft.com/office/spreadsheetml/2017/richdata2" ref="B23:G39">
    <sortCondition ref="B23:B39"/>
  </sortState>
  <mergeCells count="30">
    <mergeCell ref="B3:G3"/>
    <mergeCell ref="B95:G95"/>
    <mergeCell ref="B41:C41"/>
    <mergeCell ref="B49:C49"/>
    <mergeCell ref="B59:C59"/>
    <mergeCell ref="B66:C66"/>
    <mergeCell ref="E39:G39"/>
    <mergeCell ref="B39:B40"/>
    <mergeCell ref="C39:C40"/>
    <mergeCell ref="D39:D40"/>
    <mergeCell ref="B38:G38"/>
    <mergeCell ref="B34:C34"/>
    <mergeCell ref="B35:C35"/>
    <mergeCell ref="B14:C14"/>
    <mergeCell ref="B7:C7"/>
    <mergeCell ref="B5:G5"/>
    <mergeCell ref="H14:M16"/>
    <mergeCell ref="H21:M23"/>
    <mergeCell ref="B113:G113"/>
    <mergeCell ref="B106:G106"/>
    <mergeCell ref="B103:G105"/>
    <mergeCell ref="B36:C36"/>
    <mergeCell ref="B21:C21"/>
    <mergeCell ref="F99:G99"/>
    <mergeCell ref="F97:G97"/>
    <mergeCell ref="B74:C74"/>
    <mergeCell ref="B92:C92"/>
    <mergeCell ref="B93:C93"/>
    <mergeCell ref="B91:C91"/>
    <mergeCell ref="B70:C70"/>
  </mergeCells>
  <conditionalFormatting sqref="D94:G94">
    <cfRule type="cellIs" dxfId="4" priority="8" operator="notEqual">
      <formula>0</formula>
    </cfRule>
  </conditionalFormatting>
  <conditionalFormatting sqref="G41:G58 D49:F49 G60:G65 G67:G69 G73 G75:G90 G92">
    <cfRule type="cellIs" dxfId="3" priority="9" operator="lessThan">
      <formula>0</formula>
    </cfRule>
  </conditionalFormatting>
  <conditionalFormatting sqref="H14 H21">
    <cfRule type="cellIs" dxfId="2" priority="2" operator="notEqual">
      <formula>""</formula>
    </cfRule>
  </conditionalFormatting>
  <pageMargins left="0.7" right="0.7" top="0.75" bottom="0.75" header="0.3" footer="0.3"/>
  <pageSetup paperSize="9" scale="67" fitToHeight="0" orientation="portrait" r:id="rId1"/>
  <rowBreaks count="1" manualBreakCount="1">
    <brk id="101" min="1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2" tint="-9.9978637043366805E-2"/>
    <pageSetUpPr fitToPage="1"/>
  </sheetPr>
  <dimension ref="B1:X45"/>
  <sheetViews>
    <sheetView showGridLines="0" workbookViewId="0">
      <selection activeCell="O26" sqref="O26"/>
    </sheetView>
  </sheetViews>
  <sheetFormatPr defaultColWidth="9.140625" defaultRowHeight="15" x14ac:dyDescent="0.25"/>
  <cols>
    <col min="1" max="1" width="5.85546875" style="1" customWidth="1"/>
    <col min="2" max="2" width="6.5703125" style="2" customWidth="1"/>
    <col min="3" max="3" width="53.85546875" style="1" customWidth="1"/>
    <col min="4" max="4" width="18.7109375" style="1" customWidth="1"/>
    <col min="5" max="5" width="4.85546875" style="1" customWidth="1"/>
    <col min="6" max="6" width="13.28515625" style="1" bestFit="1" customWidth="1"/>
    <col min="7" max="7" width="11.85546875" style="1" bestFit="1" customWidth="1"/>
    <col min="8" max="8" width="9.7109375" style="1" bestFit="1" customWidth="1"/>
    <col min="9" max="16384" width="9.140625" style="1"/>
  </cols>
  <sheetData>
    <row r="1" spans="2:6" ht="18" x14ac:dyDescent="0.35">
      <c r="B1" s="740">
        <f>+OpćiPodaci!C5</f>
        <v>0</v>
      </c>
      <c r="C1" s="740"/>
      <c r="D1" s="740"/>
    </row>
    <row r="3" spans="2:6" ht="18" x14ac:dyDescent="0.35">
      <c r="B3" s="741" t="str">
        <f>CONCATENATE("FINANCIJSKI PLAN ZA ",OpćiPodaci!F1,". GODINU")</f>
        <v>FINANCIJSKI PLAN ZA 2026. GODINU</v>
      </c>
      <c r="C3" s="741"/>
      <c r="D3" s="741"/>
    </row>
    <row r="4" spans="2:6" thickBot="1" x14ac:dyDescent="0.35"/>
    <row r="5" spans="2:6" s="5" customFormat="1" ht="20.100000000000001" customHeight="1" x14ac:dyDescent="0.25">
      <c r="B5" s="3" t="s">
        <v>49</v>
      </c>
      <c r="C5" s="4" t="s">
        <v>50</v>
      </c>
      <c r="D5" s="261" t="str">
        <f>CONCATENATE("Plan za ",OpćiPodaci!F1,".g")</f>
        <v>Plan za 2026.g</v>
      </c>
    </row>
    <row r="6" spans="2:6" s="5" customFormat="1" ht="20.100000000000001" customHeight="1" x14ac:dyDescent="0.3">
      <c r="B6" s="742" t="s">
        <v>51</v>
      </c>
      <c r="C6" s="743"/>
      <c r="D6" s="262"/>
    </row>
    <row r="7" spans="2:6" s="8" customFormat="1" ht="20.100000000000001" customHeight="1" x14ac:dyDescent="0.25">
      <c r="B7" s="6">
        <v>31</v>
      </c>
      <c r="C7" s="7" t="s">
        <v>52</v>
      </c>
      <c r="D7" s="435">
        <f>SUMIFS('PLAN po  izvorima'!D$8:D$33,'PLAN po  izvorima'!B$8:B$33,B7)</f>
        <v>0</v>
      </c>
    </row>
    <row r="8" spans="2:6" s="8" customFormat="1" ht="20.100000000000001" customHeight="1" x14ac:dyDescent="0.25">
      <c r="B8" s="6">
        <v>32</v>
      </c>
      <c r="C8" s="7" t="s">
        <v>367</v>
      </c>
      <c r="D8" s="435">
        <f>SUMIFS('PLAN po  izvorima'!D$8:D$33,'PLAN po  izvorima'!B$8:B$33,B8)</f>
        <v>0</v>
      </c>
    </row>
    <row r="9" spans="2:6" s="8" customFormat="1" ht="20.100000000000001" customHeight="1" x14ac:dyDescent="0.25">
      <c r="B9" s="6">
        <v>33</v>
      </c>
      <c r="C9" s="7" t="s">
        <v>53</v>
      </c>
      <c r="D9" s="435">
        <f>SUMIFS('PLAN po  izvorima'!D$8:D$33,'PLAN po  izvorima'!B$8:B$33,B9)</f>
        <v>0</v>
      </c>
    </row>
    <row r="10" spans="2:6" s="8" customFormat="1" ht="20.100000000000001" customHeight="1" x14ac:dyDescent="0.25">
      <c r="B10" s="6">
        <v>34</v>
      </c>
      <c r="C10" s="7" t="s">
        <v>54</v>
      </c>
      <c r="D10" s="435">
        <f>SUMIFS('PLAN po  izvorima'!D$8:D$33,'PLAN po  izvorima'!B$8:B$33,B10)</f>
        <v>0</v>
      </c>
    </row>
    <row r="11" spans="2:6" s="8" customFormat="1" ht="20.100000000000001" customHeight="1" x14ac:dyDescent="0.25">
      <c r="B11" s="6">
        <v>35</v>
      </c>
      <c r="C11" s="7" t="s">
        <v>55</v>
      </c>
      <c r="D11" s="435">
        <f>SUMIFS('PLAN po  izvorima'!D$8:D$33,'PLAN po  izvorima'!B$8:B$33,B11)</f>
        <v>0</v>
      </c>
    </row>
    <row r="12" spans="2:6" s="8" customFormat="1" ht="20.100000000000001" customHeight="1" x14ac:dyDescent="0.25">
      <c r="B12" s="6">
        <v>36</v>
      </c>
      <c r="C12" s="7" t="s">
        <v>56</v>
      </c>
      <c r="D12" s="435">
        <f>SUMIFS('PLAN po  izvorima'!D$8:D$33,'PLAN po  izvorima'!B$8:B$33,B12)</f>
        <v>0</v>
      </c>
    </row>
    <row r="13" spans="2:6" s="8" customFormat="1" ht="20.100000000000001" customHeight="1" x14ac:dyDescent="0.25">
      <c r="B13" s="6">
        <v>37</v>
      </c>
      <c r="C13" s="7" t="s">
        <v>57</v>
      </c>
      <c r="D13" s="435">
        <f>SUMIFS('PLAN po  izvorima'!D$8:D$33,'PLAN po  izvorima'!B$8:B$33,B13)</f>
        <v>0</v>
      </c>
    </row>
    <row r="14" spans="2:6" s="5" customFormat="1" ht="20.100000000000001" customHeight="1" x14ac:dyDescent="0.25">
      <c r="B14" s="744" t="s">
        <v>58</v>
      </c>
      <c r="C14" s="745"/>
      <c r="D14" s="436">
        <f>SUM(D7:D13)</f>
        <v>0</v>
      </c>
    </row>
    <row r="15" spans="2:6" s="5" customFormat="1" ht="20.100000000000001" customHeight="1" x14ac:dyDescent="0.25">
      <c r="B15" s="746" t="s">
        <v>73</v>
      </c>
      <c r="C15" s="747"/>
      <c r="D15" s="437">
        <f>+'PLAN po  izvorima'!D35</f>
        <v>0</v>
      </c>
    </row>
    <row r="16" spans="2:6" s="5" customFormat="1" ht="20.100000000000001" customHeight="1" thickBot="1" x14ac:dyDescent="0.3">
      <c r="B16" s="748" t="s">
        <v>59</v>
      </c>
      <c r="C16" s="749"/>
      <c r="D16" s="438">
        <f>SUM(D14:D15)</f>
        <v>0</v>
      </c>
      <c r="F16" s="263">
        <f>+'PLAN po  izvorima'!D36-'Finacijski plan'!D16</f>
        <v>0</v>
      </c>
    </row>
    <row r="17" spans="2:6" s="5" customFormat="1" ht="9.9499999999999993" customHeight="1" thickBot="1" x14ac:dyDescent="0.3">
      <c r="B17" s="9"/>
      <c r="C17" s="9"/>
      <c r="D17" s="439"/>
    </row>
    <row r="18" spans="2:6" s="5" customFormat="1" ht="20.100000000000001" customHeight="1" thickBot="1" x14ac:dyDescent="0.3">
      <c r="B18" s="750" t="s">
        <v>74</v>
      </c>
      <c r="C18" s="751"/>
      <c r="D18" s="440"/>
    </row>
    <row r="19" spans="2:6" s="8" customFormat="1" ht="20.100000000000001" customHeight="1" x14ac:dyDescent="0.25">
      <c r="B19" s="10">
        <v>41</v>
      </c>
      <c r="C19" s="11" t="s">
        <v>60</v>
      </c>
      <c r="D19" s="441">
        <f>SUMIFS('PLAN po  izvorima'!D$41:D$90,'PLAN po  izvorima'!B$41:B$90,B19)</f>
        <v>0</v>
      </c>
    </row>
    <row r="20" spans="2:6" s="8" customFormat="1" ht="20.100000000000001" customHeight="1" x14ac:dyDescent="0.25">
      <c r="B20" s="6">
        <v>42</v>
      </c>
      <c r="C20" s="7" t="s">
        <v>61</v>
      </c>
      <c r="D20" s="441">
        <f>SUMIFS('PLAN po  izvorima'!D$41:D$90,'PLAN po  izvorima'!B$41:B$90,B20)</f>
        <v>0</v>
      </c>
    </row>
    <row r="21" spans="2:6" s="8" customFormat="1" ht="20.100000000000001" customHeight="1" x14ac:dyDescent="0.25">
      <c r="B21" s="6">
        <v>43</v>
      </c>
      <c r="C21" s="7" t="s">
        <v>62</v>
      </c>
      <c r="D21" s="441">
        <f>SUMIFS('PLAN po  izvorima'!D$41:D$90,'PLAN po  izvorima'!B$41:B$90,B21)</f>
        <v>0</v>
      </c>
    </row>
    <row r="22" spans="2:6" s="8" customFormat="1" ht="20.100000000000001" customHeight="1" x14ac:dyDescent="0.25">
      <c r="B22" s="6">
        <v>44</v>
      </c>
      <c r="C22" s="7" t="s">
        <v>63</v>
      </c>
      <c r="D22" s="441">
        <f>SUMIFS('PLAN po  izvorima'!D$41:D$90,'PLAN po  izvorima'!B$41:B$90,B22)</f>
        <v>0</v>
      </c>
    </row>
    <row r="23" spans="2:6" s="8" customFormat="1" ht="20.100000000000001" customHeight="1" x14ac:dyDescent="0.25">
      <c r="B23" s="6">
        <v>45</v>
      </c>
      <c r="C23" s="7" t="s">
        <v>64</v>
      </c>
      <c r="D23" s="441">
        <f>SUMIFS('PLAN po  izvorima'!D$41:D$90,'PLAN po  izvorima'!B$41:B$90,B23)</f>
        <v>0</v>
      </c>
    </row>
    <row r="24" spans="2:6" s="8" customFormat="1" ht="20.100000000000001" customHeight="1" x14ac:dyDescent="0.25">
      <c r="B24" s="6">
        <v>46</v>
      </c>
      <c r="C24" s="7" t="s">
        <v>65</v>
      </c>
      <c r="D24" s="441">
        <f>SUMIFS('PLAN po  izvorima'!D$41:D$90,'PLAN po  izvorima'!B$41:B$90,B24)</f>
        <v>0</v>
      </c>
    </row>
    <row r="25" spans="2:6" s="8" customFormat="1" ht="30" x14ac:dyDescent="0.25">
      <c r="B25" s="6">
        <v>47</v>
      </c>
      <c r="C25" s="7" t="s">
        <v>66</v>
      </c>
      <c r="D25" s="441">
        <f>SUMIFS('PLAN po  izvorima'!D$41:D$90,'PLAN po  izvorima'!B$41:B$90,B25)</f>
        <v>0</v>
      </c>
    </row>
    <row r="26" spans="2:6" s="5" customFormat="1" ht="20.100000000000001" customHeight="1" x14ac:dyDescent="0.25">
      <c r="B26" s="744" t="s">
        <v>67</v>
      </c>
      <c r="C26" s="745"/>
      <c r="D26" s="436">
        <f>SUM(D19,D20,D21,D22,D23,D24,D25)</f>
        <v>0</v>
      </c>
    </row>
    <row r="27" spans="2:6" s="5" customFormat="1" ht="20.100000000000001" customHeight="1" x14ac:dyDescent="0.25">
      <c r="B27" s="752" t="s">
        <v>75</v>
      </c>
      <c r="C27" s="753"/>
      <c r="D27" s="442">
        <f>+'PLAN po  izvorima'!D92</f>
        <v>0</v>
      </c>
    </row>
    <row r="28" spans="2:6" s="5" customFormat="1" ht="20.100000000000001" customHeight="1" x14ac:dyDescent="0.25">
      <c r="B28" s="744" t="s">
        <v>59</v>
      </c>
      <c r="C28" s="745"/>
      <c r="D28" s="436">
        <f>SUM(D26:D27)</f>
        <v>0</v>
      </c>
      <c r="F28" s="263">
        <f>+'PLAN po  izvorima'!D93-'Finacijski plan'!D28</f>
        <v>0</v>
      </c>
    </row>
    <row r="29" spans="2:6" s="5" customFormat="1" ht="20.100000000000001" customHeight="1" thickBot="1" x14ac:dyDescent="0.3">
      <c r="B29" s="754" t="s">
        <v>76</v>
      </c>
      <c r="C29" s="755"/>
      <c r="D29" s="438">
        <f>ROUND(SUM(D16-D28),2)</f>
        <v>0</v>
      </c>
    </row>
    <row r="30" spans="2:6" s="5" customFormat="1" ht="9.9499999999999993" customHeight="1" thickBot="1" x14ac:dyDescent="0.3">
      <c r="B30" s="12"/>
      <c r="C30" s="13"/>
      <c r="D30" s="443"/>
    </row>
    <row r="31" spans="2:6" s="5" customFormat="1" ht="20.100000000000001" customHeight="1" x14ac:dyDescent="0.25">
      <c r="B31" s="738" t="s">
        <v>68</v>
      </c>
      <c r="C31" s="739"/>
      <c r="D31" s="444"/>
    </row>
    <row r="32" spans="2:6" s="5" customFormat="1" ht="20.100000000000001" customHeight="1" x14ac:dyDescent="0.25">
      <c r="B32" s="744" t="s">
        <v>69</v>
      </c>
      <c r="C32" s="745"/>
      <c r="D32" s="436">
        <f>IF(D31-D15&gt;0,D31-D15,0)</f>
        <v>0</v>
      </c>
    </row>
    <row r="33" spans="2:24" s="5" customFormat="1" ht="20.100000000000001" customHeight="1" x14ac:dyDescent="0.25">
      <c r="B33" s="744" t="s">
        <v>70</v>
      </c>
      <c r="C33" s="745"/>
      <c r="D33" s="436">
        <f>IF(D31+D27&lt;0,D31-(-D27),0)</f>
        <v>0</v>
      </c>
    </row>
    <row r="34" spans="2:24" s="14" customFormat="1" ht="20.100000000000001" customHeight="1" x14ac:dyDescent="0.25">
      <c r="B34" s="756" t="s">
        <v>71</v>
      </c>
      <c r="C34" s="757"/>
      <c r="D34" s="445"/>
      <c r="S34"/>
      <c r="T34" s="15"/>
      <c r="U34" s="15"/>
      <c r="V34" s="15"/>
      <c r="W34" s="15"/>
      <c r="X34" s="15"/>
    </row>
    <row r="35" spans="2:24" s="5" customFormat="1" ht="20.100000000000001" customHeight="1" thickBot="1" x14ac:dyDescent="0.25">
      <c r="B35" s="758" t="s">
        <v>72</v>
      </c>
      <c r="C35" s="759"/>
      <c r="D35" s="446"/>
      <c r="S35" s="15"/>
      <c r="T35" s="15"/>
      <c r="U35" s="15"/>
      <c r="V35" s="15"/>
      <c r="W35" s="15"/>
      <c r="X35" s="15"/>
    </row>
    <row r="36" spans="2:24" ht="30.75" customHeight="1" x14ac:dyDescent="0.25">
      <c r="C36" s="16"/>
      <c r="D36" s="17"/>
      <c r="T36" s="15"/>
      <c r="U36" s="15"/>
      <c r="V36" s="15"/>
      <c r="W36" s="15"/>
    </row>
    <row r="37" spans="2:24" ht="35.25" customHeight="1" x14ac:dyDescent="0.25">
      <c r="B37" s="760" t="s">
        <v>358</v>
      </c>
      <c r="C37" s="760"/>
      <c r="D37" s="760"/>
      <c r="S37" s="15"/>
      <c r="T37" s="15"/>
      <c r="U37" s="15"/>
      <c r="V37" s="15"/>
      <c r="W37" s="15"/>
    </row>
    <row r="38" spans="2:24" x14ac:dyDescent="0.25">
      <c r="B38" s="488"/>
      <c r="C38" s="489"/>
      <c r="D38" s="490"/>
      <c r="S38" s="15"/>
      <c r="T38" s="15"/>
      <c r="U38" s="15"/>
      <c r="V38" s="15"/>
      <c r="W38" s="15"/>
    </row>
    <row r="39" spans="2:24" x14ac:dyDescent="0.25">
      <c r="B39" s="264" t="s">
        <v>354</v>
      </c>
      <c r="C39" s="489"/>
      <c r="D39" s="491"/>
      <c r="S39" s="15"/>
      <c r="T39" s="15"/>
      <c r="U39" s="15"/>
      <c r="V39" s="15"/>
      <c r="W39" s="15"/>
    </row>
    <row r="40" spans="2:24" x14ac:dyDescent="0.25">
      <c r="B40"/>
      <c r="C40" s="16"/>
      <c r="D40" s="495">
        <f>OpćiPodaci!C18</f>
        <v>0</v>
      </c>
      <c r="S40" s="15"/>
      <c r="T40" s="15"/>
      <c r="U40" s="15"/>
      <c r="V40" s="15"/>
      <c r="W40" s="15"/>
      <c r="X40" s="15"/>
    </row>
    <row r="41" spans="2:24" x14ac:dyDescent="0.25">
      <c r="B41"/>
      <c r="C41" s="16"/>
      <c r="D41" s="18"/>
      <c r="S41" s="15"/>
      <c r="T41" s="15"/>
      <c r="U41" s="15"/>
      <c r="V41" s="15"/>
      <c r="W41" s="15"/>
      <c r="X41" s="15"/>
    </row>
    <row r="42" spans="2:24" x14ac:dyDescent="0.25">
      <c r="B42"/>
      <c r="C42" s="16"/>
      <c r="S42" s="15"/>
      <c r="T42" s="15"/>
      <c r="U42" s="15"/>
      <c r="V42" s="15"/>
      <c r="W42" s="15"/>
      <c r="X42" s="15"/>
    </row>
    <row r="43" spans="2:24" x14ac:dyDescent="0.25">
      <c r="B43"/>
      <c r="C43" s="16"/>
      <c r="D43" s="18"/>
      <c r="S43" s="15"/>
      <c r="T43" s="15"/>
      <c r="U43" s="15"/>
      <c r="V43" s="15"/>
      <c r="W43" s="15"/>
      <c r="X43" s="15"/>
    </row>
    <row r="44" spans="2:24" x14ac:dyDescent="0.25">
      <c r="C44" s="16"/>
      <c r="D44" s="15"/>
    </row>
    <row r="45" spans="2:24" x14ac:dyDescent="0.25">
      <c r="B45" s="1"/>
      <c r="C45" s="16"/>
      <c r="D45" s="15"/>
    </row>
  </sheetData>
  <sheetProtection selectLockedCells="1"/>
  <mergeCells count="17">
    <mergeCell ref="B32:C32"/>
    <mergeCell ref="B33:C33"/>
    <mergeCell ref="B34:C34"/>
    <mergeCell ref="B35:C35"/>
    <mergeCell ref="B37:D37"/>
    <mergeCell ref="B31:C31"/>
    <mergeCell ref="B1:D1"/>
    <mergeCell ref="B3:D3"/>
    <mergeCell ref="B6:C6"/>
    <mergeCell ref="B14:C14"/>
    <mergeCell ref="B15:C15"/>
    <mergeCell ref="B16:C16"/>
    <mergeCell ref="B18:C18"/>
    <mergeCell ref="B26:C26"/>
    <mergeCell ref="B27:C27"/>
    <mergeCell ref="B28:C28"/>
    <mergeCell ref="B29:C29"/>
  </mergeCells>
  <conditionalFormatting sqref="F16 F28">
    <cfRule type="cellIs" dxfId="1" priority="1" operator="notEqual">
      <formula>0</formula>
    </cfRule>
  </conditionalFormatting>
  <printOptions horizontalCentered="1" verticalCentered="1"/>
  <pageMargins left="0.39370078740157483" right="0.70866141732283472" top="0.39370078740157483" bottom="0.39370078740157483" header="0.31496062992125984" footer="0.31496062992125984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F10"/>
  <sheetViews>
    <sheetView workbookViewId="0">
      <selection activeCell="F1" sqref="F1"/>
    </sheetView>
  </sheetViews>
  <sheetFormatPr defaultColWidth="9.140625" defaultRowHeight="15" x14ac:dyDescent="0.25"/>
  <cols>
    <col min="2" max="2" width="21.85546875" bestFit="1" customWidth="1"/>
    <col min="4" max="4" width="44.85546875" customWidth="1"/>
    <col min="6" max="6" width="60.28515625" bestFit="1" customWidth="1"/>
  </cols>
  <sheetData>
    <row r="1" spans="2:6" ht="14.45" x14ac:dyDescent="0.3">
      <c r="B1" t="s">
        <v>142</v>
      </c>
      <c r="D1" t="s">
        <v>248</v>
      </c>
      <c r="F1" t="s">
        <v>276</v>
      </c>
    </row>
    <row r="2" spans="2:6" ht="15.75" x14ac:dyDescent="0.25">
      <c r="B2" s="53" t="s">
        <v>0</v>
      </c>
      <c r="D2" s="57" t="s">
        <v>249</v>
      </c>
      <c r="F2" t="s">
        <v>274</v>
      </c>
    </row>
    <row r="3" spans="2:6" ht="15.75" x14ac:dyDescent="0.25">
      <c r="B3" s="53" t="s">
        <v>1</v>
      </c>
      <c r="D3" s="57" t="s">
        <v>250</v>
      </c>
      <c r="F3" t="s">
        <v>275</v>
      </c>
    </row>
    <row r="4" spans="2:6" ht="15.6" x14ac:dyDescent="0.3">
      <c r="B4" s="54" t="s">
        <v>2</v>
      </c>
      <c r="D4" s="57" t="s">
        <v>251</v>
      </c>
    </row>
    <row r="5" spans="2:6" ht="14.45" x14ac:dyDescent="0.3">
      <c r="B5" s="55" t="s">
        <v>83</v>
      </c>
    </row>
    <row r="6" spans="2:6" ht="14.45" x14ac:dyDescent="0.3">
      <c r="B6" s="55" t="s">
        <v>77</v>
      </c>
    </row>
    <row r="7" spans="2:6" ht="14.45" x14ac:dyDescent="0.3">
      <c r="B7" s="55" t="s">
        <v>3</v>
      </c>
    </row>
    <row r="9" spans="2:6" x14ac:dyDescent="0.25">
      <c r="B9" s="761"/>
    </row>
    <row r="10" spans="2:6" x14ac:dyDescent="0.25">
      <c r="B10" s="761"/>
    </row>
  </sheetData>
  <mergeCells count="1">
    <mergeCell ref="B9:B10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theme="3" tint="0.39997558519241921"/>
  </sheetPr>
  <dimension ref="B1:J321"/>
  <sheetViews>
    <sheetView showGridLines="0" workbookViewId="0">
      <selection activeCell="C12" sqref="C12:G12"/>
    </sheetView>
  </sheetViews>
  <sheetFormatPr defaultColWidth="9.140625" defaultRowHeight="15" x14ac:dyDescent="0.25"/>
  <cols>
    <col min="1" max="1" width="9.140625" style="65"/>
    <col min="2" max="2" width="31" customWidth="1"/>
    <col min="3" max="3" width="25.140625" customWidth="1"/>
    <col min="7" max="7" width="19.7109375" customWidth="1"/>
    <col min="8" max="10" width="15.7109375" customWidth="1"/>
    <col min="11" max="16384" width="9.140625" style="65"/>
  </cols>
  <sheetData>
    <row r="1" spans="2:10" ht="14.45" x14ac:dyDescent="0.3">
      <c r="B1" s="118" t="s">
        <v>194</v>
      </c>
      <c r="C1" s="65"/>
      <c r="D1" s="65"/>
      <c r="E1" s="65"/>
      <c r="F1" s="65"/>
      <c r="G1" s="65"/>
      <c r="H1" s="65"/>
      <c r="I1" s="65"/>
      <c r="J1" s="65"/>
    </row>
    <row r="2" spans="2:10" x14ac:dyDescent="0.25">
      <c r="B2" s="814" t="s">
        <v>195</v>
      </c>
      <c r="C2" s="814"/>
      <c r="D2" s="814"/>
      <c r="E2" s="814"/>
      <c r="F2" s="814"/>
      <c r="G2" s="814"/>
      <c r="H2" s="65"/>
      <c r="I2" s="65"/>
      <c r="J2" s="65"/>
    </row>
    <row r="3" spans="2:10" ht="14.45" x14ac:dyDescent="0.3">
      <c r="B3" s="65"/>
      <c r="C3" s="65"/>
      <c r="D3" s="65"/>
      <c r="E3" s="65"/>
      <c r="F3" s="65"/>
      <c r="G3" s="65"/>
      <c r="H3" s="65"/>
      <c r="I3" s="65"/>
      <c r="J3" s="65"/>
    </row>
    <row r="4" spans="2:10" ht="14.45" x14ac:dyDescent="0.3">
      <c r="B4" s="119" t="s">
        <v>276</v>
      </c>
      <c r="C4" s="654"/>
      <c r="D4" s="654"/>
      <c r="E4" s="654"/>
      <c r="F4" s="654"/>
      <c r="G4" s="654"/>
      <c r="H4" s="65"/>
      <c r="I4" s="65"/>
      <c r="J4" s="65"/>
    </row>
    <row r="5" spans="2:10" ht="32.25" customHeight="1" x14ac:dyDescent="0.25">
      <c r="B5" s="119" t="s">
        <v>196</v>
      </c>
      <c r="C5" s="782">
        <f>+OpćiPodaci!C5</f>
        <v>0</v>
      </c>
      <c r="D5" s="782"/>
      <c r="E5" s="782"/>
      <c r="F5" s="782"/>
      <c r="G5" s="782"/>
      <c r="H5" s="65"/>
      <c r="I5" s="65"/>
      <c r="J5" s="65"/>
    </row>
    <row r="6" spans="2:10" x14ac:dyDescent="0.25">
      <c r="B6" s="815" t="s">
        <v>197</v>
      </c>
      <c r="C6" s="654"/>
      <c r="D6" s="654"/>
      <c r="E6" s="654"/>
      <c r="F6" s="654"/>
      <c r="G6" s="654"/>
      <c r="H6" s="65"/>
      <c r="I6" s="65"/>
      <c r="J6" s="65"/>
    </row>
    <row r="7" spans="2:10" ht="15.75" customHeight="1" x14ac:dyDescent="0.25">
      <c r="B7" s="816"/>
      <c r="C7" s="654"/>
      <c r="D7" s="654"/>
      <c r="E7" s="654"/>
      <c r="F7" s="654"/>
      <c r="G7" s="654"/>
      <c r="H7" s="65"/>
      <c r="I7" s="65"/>
      <c r="J7" s="65"/>
    </row>
    <row r="8" spans="2:10" x14ac:dyDescent="0.25">
      <c r="B8" s="816"/>
      <c r="C8" s="654"/>
      <c r="D8" s="654"/>
      <c r="E8" s="654"/>
      <c r="F8" s="654"/>
      <c r="G8" s="654"/>
      <c r="H8" s="65"/>
      <c r="I8" s="65"/>
      <c r="J8" s="65"/>
    </row>
    <row r="9" spans="2:10" x14ac:dyDescent="0.25">
      <c r="B9" s="816"/>
      <c r="C9" s="654"/>
      <c r="D9" s="654"/>
      <c r="E9" s="654"/>
      <c r="F9" s="654"/>
      <c r="G9" s="654"/>
      <c r="H9" s="65"/>
      <c r="I9" s="65"/>
      <c r="J9" s="65"/>
    </row>
    <row r="10" spans="2:10" x14ac:dyDescent="0.25">
      <c r="B10" s="816"/>
      <c r="C10" s="654"/>
      <c r="D10" s="654"/>
      <c r="E10" s="654"/>
      <c r="F10" s="654"/>
      <c r="G10" s="654"/>
      <c r="H10" s="65"/>
      <c r="I10" s="65"/>
      <c r="J10" s="65"/>
    </row>
    <row r="11" spans="2:10" x14ac:dyDescent="0.25">
      <c r="B11" s="816"/>
      <c r="C11" s="654"/>
      <c r="D11" s="654"/>
      <c r="E11" s="654"/>
      <c r="F11" s="654"/>
      <c r="G11" s="654"/>
      <c r="H11" s="65"/>
      <c r="I11" s="65"/>
      <c r="J11" s="65"/>
    </row>
    <row r="12" spans="2:10" ht="15.75" customHeight="1" x14ac:dyDescent="0.25">
      <c r="B12" s="816"/>
      <c r="C12" s="654"/>
      <c r="D12" s="654"/>
      <c r="E12" s="654"/>
      <c r="F12" s="654"/>
      <c r="G12" s="654"/>
      <c r="H12" s="65"/>
      <c r="I12" s="65"/>
      <c r="J12" s="65"/>
    </row>
    <row r="13" spans="2:10" x14ac:dyDescent="0.25">
      <c r="B13" s="817"/>
      <c r="C13" s="654"/>
      <c r="D13" s="654"/>
      <c r="E13" s="654"/>
      <c r="F13" s="654"/>
      <c r="G13" s="654"/>
      <c r="H13" s="65"/>
      <c r="I13" s="65"/>
      <c r="J13" s="65"/>
    </row>
    <row r="14" spans="2:10" x14ac:dyDescent="0.25">
      <c r="B14" s="120"/>
      <c r="C14" s="65"/>
      <c r="D14" s="65"/>
      <c r="E14" s="65"/>
      <c r="F14" s="65"/>
      <c r="G14" s="65"/>
      <c r="H14" s="65"/>
      <c r="I14" s="65"/>
      <c r="J14" s="65"/>
    </row>
    <row r="15" spans="2:10" x14ac:dyDescent="0.25">
      <c r="B15" s="810" t="s">
        <v>204</v>
      </c>
      <c r="C15" s="810"/>
      <c r="D15" s="810"/>
      <c r="E15" s="810"/>
      <c r="F15" s="810"/>
      <c r="G15" s="810"/>
      <c r="H15" s="65"/>
      <c r="I15" s="65"/>
      <c r="J15" s="65"/>
    </row>
    <row r="16" spans="2:10" x14ac:dyDescent="0.25">
      <c r="B16" s="120"/>
      <c r="C16" s="65"/>
      <c r="D16" s="65"/>
      <c r="E16" s="65"/>
      <c r="F16" s="65"/>
      <c r="G16" s="65"/>
      <c r="H16" s="65"/>
      <c r="I16" s="65"/>
      <c r="J16" s="65"/>
    </row>
    <row r="17" spans="2:10" x14ac:dyDescent="0.25">
      <c r="B17" s="652">
        <f>+C6</f>
        <v>0</v>
      </c>
      <c r="C17" s="652"/>
      <c r="D17" s="652"/>
      <c r="E17" s="652"/>
      <c r="F17" s="652"/>
      <c r="G17" s="450">
        <f>+G28+G37</f>
        <v>0</v>
      </c>
      <c r="H17" s="65"/>
      <c r="I17" s="65"/>
      <c r="J17" s="65"/>
    </row>
    <row r="18" spans="2:10" ht="5.0999999999999996" customHeight="1" x14ac:dyDescent="0.25">
      <c r="B18" s="120"/>
      <c r="C18" s="65"/>
      <c r="D18" s="65"/>
      <c r="E18" s="65"/>
      <c r="F18" s="65"/>
      <c r="G18" s="65"/>
      <c r="H18" s="65"/>
      <c r="I18" s="65"/>
      <c r="J18" s="65"/>
    </row>
    <row r="19" spans="2:10" ht="15" customHeight="1" x14ac:dyDescent="0.25">
      <c r="B19" s="121" t="s">
        <v>210</v>
      </c>
      <c r="C19" s="811"/>
      <c r="D19" s="812"/>
      <c r="E19" s="812"/>
      <c r="F19" s="812"/>
      <c r="G19" s="813"/>
      <c r="H19" s="65"/>
      <c r="I19" s="65"/>
      <c r="J19" s="65"/>
    </row>
    <row r="20" spans="2:10" ht="30" x14ac:dyDescent="0.25">
      <c r="B20" s="122" t="s">
        <v>205</v>
      </c>
      <c r="C20" s="83" t="s">
        <v>206</v>
      </c>
      <c r="D20" s="52" t="s">
        <v>207</v>
      </c>
      <c r="E20" s="52" t="s">
        <v>209</v>
      </c>
      <c r="F20" s="52" t="s">
        <v>117</v>
      </c>
      <c r="G20" s="52" t="s">
        <v>208</v>
      </c>
      <c r="H20" s="65"/>
      <c r="I20" s="65"/>
      <c r="J20" s="65"/>
    </row>
    <row r="21" spans="2:10" x14ac:dyDescent="0.25">
      <c r="B21" s="51"/>
      <c r="C21" s="51"/>
      <c r="D21" s="134"/>
      <c r="E21" s="134"/>
      <c r="F21" s="134"/>
      <c r="G21" s="447"/>
      <c r="H21" s="65"/>
      <c r="I21" s="65"/>
      <c r="J21" s="65"/>
    </row>
    <row r="22" spans="2:10" x14ac:dyDescent="0.25">
      <c r="B22" s="51"/>
      <c r="C22" s="51"/>
      <c r="D22" s="134"/>
      <c r="E22" s="134"/>
      <c r="F22" s="134"/>
      <c r="G22" s="447"/>
      <c r="H22" s="65"/>
      <c r="I22" s="65"/>
      <c r="J22" s="65"/>
    </row>
    <row r="23" spans="2:10" x14ac:dyDescent="0.25">
      <c r="B23" s="51"/>
      <c r="C23" s="51"/>
      <c r="D23" s="134"/>
      <c r="E23" s="134"/>
      <c r="F23" s="134"/>
      <c r="G23" s="447"/>
      <c r="H23" s="65"/>
      <c r="I23" s="65"/>
      <c r="J23" s="65"/>
    </row>
    <row r="24" spans="2:10" x14ac:dyDescent="0.25">
      <c r="B24" s="51"/>
      <c r="C24" s="51"/>
      <c r="D24" s="134"/>
      <c r="E24" s="134"/>
      <c r="F24" s="134"/>
      <c r="G24" s="447"/>
      <c r="H24" s="65"/>
      <c r="I24" s="65"/>
      <c r="J24" s="65"/>
    </row>
    <row r="25" spans="2:10" x14ac:dyDescent="0.25">
      <c r="B25" s="51"/>
      <c r="C25" s="51"/>
      <c r="D25" s="134"/>
      <c r="E25" s="134"/>
      <c r="F25" s="134"/>
      <c r="G25" s="447"/>
      <c r="H25" s="65"/>
      <c r="I25" s="65"/>
      <c r="J25" s="65"/>
    </row>
    <row r="26" spans="2:10" x14ac:dyDescent="0.25">
      <c r="B26" s="51"/>
      <c r="C26" s="51"/>
      <c r="D26" s="134"/>
      <c r="E26" s="134"/>
      <c r="F26" s="134"/>
      <c r="G26" s="447"/>
      <c r="H26" s="65"/>
      <c r="I26" s="65"/>
      <c r="J26" s="65"/>
    </row>
    <row r="27" spans="2:10" ht="15.75" thickBot="1" x14ac:dyDescent="0.3">
      <c r="B27" s="136"/>
      <c r="C27" s="136"/>
      <c r="D27" s="137"/>
      <c r="E27" s="137"/>
      <c r="F27" s="137"/>
      <c r="G27" s="448"/>
      <c r="H27" s="65"/>
      <c r="I27" s="65"/>
      <c r="J27" s="65"/>
    </row>
    <row r="28" spans="2:10" ht="15.75" thickTop="1" x14ac:dyDescent="0.25">
      <c r="B28" s="132" t="s">
        <v>29</v>
      </c>
      <c r="C28" s="132"/>
      <c r="D28" s="133"/>
      <c r="E28" s="133"/>
      <c r="F28" s="133"/>
      <c r="G28" s="449">
        <f>SUM(G21:G27)</f>
        <v>0</v>
      </c>
      <c r="H28" s="65"/>
      <c r="I28" s="65"/>
      <c r="J28" s="65"/>
    </row>
    <row r="29" spans="2:10" x14ac:dyDescent="0.25">
      <c r="B29" s="120"/>
      <c r="C29" s="65"/>
      <c r="D29" s="65"/>
      <c r="E29" s="65"/>
      <c r="F29" s="65"/>
      <c r="G29" s="65"/>
      <c r="H29" s="65"/>
      <c r="I29" s="65"/>
      <c r="J29" s="65"/>
    </row>
    <row r="30" spans="2:10" x14ac:dyDescent="0.25">
      <c r="B30" s="121" t="s">
        <v>211</v>
      </c>
      <c r="C30" s="654"/>
      <c r="D30" s="654"/>
      <c r="E30" s="654"/>
      <c r="F30" s="654"/>
      <c r="G30" s="654"/>
      <c r="H30" s="65"/>
      <c r="I30" s="65"/>
      <c r="J30" s="65"/>
    </row>
    <row r="31" spans="2:10" ht="30" x14ac:dyDescent="0.25">
      <c r="B31" s="122" t="s">
        <v>205</v>
      </c>
      <c r="C31" s="83" t="s">
        <v>206</v>
      </c>
      <c r="D31" s="52" t="s">
        <v>207</v>
      </c>
      <c r="E31" s="52" t="s">
        <v>209</v>
      </c>
      <c r="F31" s="52" t="s">
        <v>117</v>
      </c>
      <c r="G31" s="52" t="s">
        <v>208</v>
      </c>
      <c r="H31" s="65"/>
      <c r="I31" s="65"/>
      <c r="J31" s="65"/>
    </row>
    <row r="32" spans="2:10" x14ac:dyDescent="0.25">
      <c r="B32" s="51"/>
      <c r="C32" s="51"/>
      <c r="D32" s="134"/>
      <c r="E32" s="134"/>
      <c r="F32" s="134"/>
      <c r="G32" s="447"/>
      <c r="H32" s="65"/>
      <c r="I32" s="65"/>
      <c r="J32" s="65"/>
    </row>
    <row r="33" spans="2:10" x14ac:dyDescent="0.25">
      <c r="B33" s="51"/>
      <c r="C33" s="51"/>
      <c r="D33" s="134"/>
      <c r="E33" s="134"/>
      <c r="F33" s="134"/>
      <c r="G33" s="447"/>
      <c r="H33" s="65"/>
      <c r="I33" s="65"/>
      <c r="J33" s="65"/>
    </row>
    <row r="34" spans="2:10" x14ac:dyDescent="0.25">
      <c r="B34" s="51"/>
      <c r="C34" s="51"/>
      <c r="D34" s="134"/>
      <c r="E34" s="134"/>
      <c r="F34" s="134"/>
      <c r="G34" s="447"/>
      <c r="H34" s="65"/>
      <c r="I34" s="65"/>
      <c r="J34" s="65"/>
    </row>
    <row r="35" spans="2:10" x14ac:dyDescent="0.25">
      <c r="B35" s="51"/>
      <c r="C35" s="51"/>
      <c r="D35" s="134"/>
      <c r="E35" s="134"/>
      <c r="F35" s="134"/>
      <c r="G35" s="447"/>
      <c r="H35" s="65"/>
      <c r="I35" s="65"/>
      <c r="J35" s="65"/>
    </row>
    <row r="36" spans="2:10" ht="15.75" thickBot="1" x14ac:dyDescent="0.3">
      <c r="B36" s="136"/>
      <c r="C36" s="136"/>
      <c r="D36" s="137"/>
      <c r="E36" s="137"/>
      <c r="F36" s="137"/>
      <c r="G36" s="448"/>
      <c r="H36" s="65"/>
      <c r="I36" s="65"/>
      <c r="J36" s="65"/>
    </row>
    <row r="37" spans="2:10" ht="15.75" thickTop="1" x14ac:dyDescent="0.25">
      <c r="B37" s="132" t="s">
        <v>29</v>
      </c>
      <c r="C37" s="132"/>
      <c r="D37" s="133"/>
      <c r="E37" s="133"/>
      <c r="F37" s="133"/>
      <c r="G37" s="449">
        <f>SUM(G32:G36)</f>
        <v>0</v>
      </c>
      <c r="H37" s="65"/>
      <c r="I37" s="65"/>
      <c r="J37" s="65"/>
    </row>
    <row r="38" spans="2:10" x14ac:dyDescent="0.25">
      <c r="B38" s="120"/>
      <c r="C38" s="65"/>
      <c r="D38" s="65"/>
      <c r="E38" s="65"/>
      <c r="F38" s="65"/>
      <c r="G38" s="65"/>
      <c r="H38" s="65"/>
      <c r="I38" s="65"/>
      <c r="J38" s="65"/>
    </row>
    <row r="39" spans="2:10" x14ac:dyDescent="0.25">
      <c r="B39" s="652">
        <f>+C7</f>
        <v>0</v>
      </c>
      <c r="C39" s="652"/>
      <c r="D39" s="652"/>
      <c r="E39" s="652"/>
      <c r="F39" s="652"/>
      <c r="G39" s="450">
        <f>+G41+G42</f>
        <v>0</v>
      </c>
      <c r="H39" s="65"/>
      <c r="I39" s="65"/>
      <c r="J39" s="65"/>
    </row>
    <row r="40" spans="2:10" ht="5.0999999999999996" customHeight="1" x14ac:dyDescent="0.25">
      <c r="B40" s="120"/>
      <c r="C40" s="65"/>
      <c r="D40" s="65"/>
      <c r="E40" s="65"/>
      <c r="F40" s="65"/>
      <c r="G40" s="406"/>
      <c r="H40" s="65"/>
      <c r="I40" s="65"/>
      <c r="J40" s="65"/>
    </row>
    <row r="41" spans="2:10" ht="43.5" customHeight="1" x14ac:dyDescent="0.25">
      <c r="B41" s="51"/>
      <c r="C41" s="804"/>
      <c r="D41" s="805"/>
      <c r="E41" s="805"/>
      <c r="F41" s="806"/>
      <c r="G41" s="447"/>
      <c r="H41" s="65"/>
      <c r="I41" s="65"/>
      <c r="J41" s="65"/>
    </row>
    <row r="42" spans="2:10" ht="48" customHeight="1" x14ac:dyDescent="0.25">
      <c r="B42" s="51"/>
      <c r="C42" s="804"/>
      <c r="D42" s="805"/>
      <c r="E42" s="805"/>
      <c r="F42" s="806"/>
      <c r="G42" s="447"/>
      <c r="H42" s="65"/>
      <c r="I42" s="65"/>
      <c r="J42" s="65"/>
    </row>
    <row r="43" spans="2:10" x14ac:dyDescent="0.25">
      <c r="B43" s="120"/>
      <c r="C43" s="65"/>
      <c r="D43" s="65"/>
      <c r="E43" s="65"/>
      <c r="F43" s="65"/>
      <c r="G43" s="65"/>
      <c r="H43" s="65"/>
      <c r="I43" s="65"/>
      <c r="J43" s="65"/>
    </row>
    <row r="44" spans="2:10" x14ac:dyDescent="0.25">
      <c r="B44" s="652">
        <f>+C8</f>
        <v>0</v>
      </c>
      <c r="C44" s="652"/>
      <c r="D44" s="652"/>
      <c r="E44" s="652"/>
      <c r="F44" s="652"/>
      <c r="G44" s="450">
        <f>+G66+G78</f>
        <v>0</v>
      </c>
      <c r="H44" s="65"/>
      <c r="I44" s="65"/>
      <c r="J44" s="65"/>
    </row>
    <row r="45" spans="2:10" ht="5.0999999999999996" customHeight="1" x14ac:dyDescent="0.25">
      <c r="B45" s="120"/>
      <c r="C45" s="65"/>
      <c r="D45" s="65"/>
      <c r="E45" s="65"/>
      <c r="F45" s="65"/>
      <c r="G45" s="65"/>
      <c r="H45" s="65"/>
      <c r="I45" s="65"/>
      <c r="J45" s="65"/>
    </row>
    <row r="46" spans="2:10" ht="50.1" customHeight="1" x14ac:dyDescent="0.25">
      <c r="B46" s="123" t="s">
        <v>214</v>
      </c>
      <c r="C46" s="801"/>
      <c r="D46" s="802"/>
      <c r="E46" s="802"/>
      <c r="F46" s="802"/>
      <c r="G46" s="803"/>
      <c r="H46" s="65"/>
      <c r="I46" s="65"/>
      <c r="J46" s="65"/>
    </row>
    <row r="47" spans="2:10" x14ac:dyDescent="0.25">
      <c r="B47" s="799" t="s">
        <v>212</v>
      </c>
      <c r="C47" s="800"/>
      <c r="D47" s="800"/>
      <c r="E47" s="800"/>
      <c r="F47" s="800"/>
      <c r="G47" s="56" t="s">
        <v>216</v>
      </c>
      <c r="H47" s="65"/>
      <c r="I47" s="65"/>
      <c r="J47" s="65"/>
    </row>
    <row r="48" spans="2:10" x14ac:dyDescent="0.25">
      <c r="B48" s="654"/>
      <c r="C48" s="654"/>
      <c r="D48" s="654"/>
      <c r="E48" s="654"/>
      <c r="F48" s="654"/>
      <c r="G48" s="447"/>
      <c r="H48" s="65"/>
      <c r="I48" s="65"/>
      <c r="J48" s="65"/>
    </row>
    <row r="49" spans="2:10" x14ac:dyDescent="0.25">
      <c r="B49" s="654"/>
      <c r="C49" s="654"/>
      <c r="D49" s="654"/>
      <c r="E49" s="654"/>
      <c r="F49" s="654"/>
      <c r="G49" s="447"/>
      <c r="H49" s="65"/>
      <c r="I49" s="65"/>
      <c r="J49" s="65"/>
    </row>
    <row r="50" spans="2:10" x14ac:dyDescent="0.25">
      <c r="B50" s="654"/>
      <c r="C50" s="654"/>
      <c r="D50" s="654"/>
      <c r="E50" s="654"/>
      <c r="F50" s="654"/>
      <c r="G50" s="447"/>
      <c r="H50" s="65"/>
      <c r="I50" s="65"/>
      <c r="J50" s="65"/>
    </row>
    <row r="51" spans="2:10" x14ac:dyDescent="0.25">
      <c r="B51" s="654"/>
      <c r="C51" s="654"/>
      <c r="D51" s="654"/>
      <c r="E51" s="654"/>
      <c r="F51" s="654"/>
      <c r="G51" s="447"/>
      <c r="H51" s="65"/>
      <c r="I51" s="65"/>
      <c r="J51" s="65"/>
    </row>
    <row r="52" spans="2:10" x14ac:dyDescent="0.25">
      <c r="B52" s="654"/>
      <c r="C52" s="654"/>
      <c r="D52" s="654"/>
      <c r="E52" s="654"/>
      <c r="F52" s="654"/>
      <c r="G52" s="447"/>
      <c r="H52" s="65"/>
      <c r="I52" s="65"/>
      <c r="J52" s="65"/>
    </row>
    <row r="53" spans="2:10" x14ac:dyDescent="0.25">
      <c r="B53" s="654"/>
      <c r="C53" s="654"/>
      <c r="D53" s="654"/>
      <c r="E53" s="654"/>
      <c r="F53" s="654"/>
      <c r="G53" s="447"/>
      <c r="H53" s="65"/>
      <c r="I53" s="65"/>
      <c r="J53" s="65"/>
    </row>
    <row r="54" spans="2:10" x14ac:dyDescent="0.25">
      <c r="B54" s="654"/>
      <c r="C54" s="654"/>
      <c r="D54" s="654"/>
      <c r="E54" s="654"/>
      <c r="F54" s="654"/>
      <c r="G54" s="447"/>
      <c r="H54" s="65"/>
      <c r="I54" s="65"/>
      <c r="J54" s="65"/>
    </row>
    <row r="55" spans="2:10" x14ac:dyDescent="0.25">
      <c r="B55" s="654"/>
      <c r="C55" s="654"/>
      <c r="D55" s="654"/>
      <c r="E55" s="654"/>
      <c r="F55" s="654"/>
      <c r="G55" s="447"/>
      <c r="H55" s="65"/>
      <c r="I55" s="65"/>
      <c r="J55" s="65"/>
    </row>
    <row r="56" spans="2:10" x14ac:dyDescent="0.25">
      <c r="B56" s="654"/>
      <c r="C56" s="654"/>
      <c r="D56" s="654"/>
      <c r="E56" s="654"/>
      <c r="F56" s="654"/>
      <c r="G56" s="447"/>
      <c r="H56" s="65"/>
      <c r="I56" s="65"/>
      <c r="J56" s="65"/>
    </row>
    <row r="57" spans="2:10" x14ac:dyDescent="0.25">
      <c r="B57" s="654"/>
      <c r="C57" s="654"/>
      <c r="D57" s="654"/>
      <c r="E57" s="654"/>
      <c r="F57" s="654"/>
      <c r="G57" s="447"/>
      <c r="H57" s="65"/>
      <c r="I57" s="65"/>
      <c r="J57" s="65"/>
    </row>
    <row r="58" spans="2:10" x14ac:dyDescent="0.25">
      <c r="B58" s="654"/>
      <c r="C58" s="654"/>
      <c r="D58" s="654"/>
      <c r="E58" s="654"/>
      <c r="F58" s="654"/>
      <c r="G58" s="447"/>
      <c r="H58" s="65"/>
      <c r="I58" s="65"/>
      <c r="J58" s="65"/>
    </row>
    <row r="59" spans="2:10" x14ac:dyDescent="0.25">
      <c r="B59" s="654"/>
      <c r="C59" s="654"/>
      <c r="D59" s="654"/>
      <c r="E59" s="654"/>
      <c r="F59" s="654"/>
      <c r="G59" s="447"/>
      <c r="H59" s="65"/>
      <c r="I59" s="65"/>
      <c r="J59" s="65"/>
    </row>
    <row r="60" spans="2:10" x14ac:dyDescent="0.25">
      <c r="B60" s="654"/>
      <c r="C60" s="654"/>
      <c r="D60" s="654"/>
      <c r="E60" s="654"/>
      <c r="F60" s="654"/>
      <c r="G60" s="447"/>
      <c r="H60" s="65"/>
      <c r="I60" s="65"/>
      <c r="J60" s="65"/>
    </row>
    <row r="61" spans="2:10" x14ac:dyDescent="0.25">
      <c r="B61" s="654"/>
      <c r="C61" s="654"/>
      <c r="D61" s="654"/>
      <c r="E61" s="654"/>
      <c r="F61" s="654"/>
      <c r="G61" s="447"/>
      <c r="H61" s="65"/>
      <c r="I61" s="65"/>
      <c r="J61" s="65"/>
    </row>
    <row r="62" spans="2:10" x14ac:dyDescent="0.25">
      <c r="B62" s="654"/>
      <c r="C62" s="654"/>
      <c r="D62" s="654"/>
      <c r="E62" s="654"/>
      <c r="F62" s="654"/>
      <c r="G62" s="447"/>
      <c r="H62" s="65"/>
      <c r="I62" s="65"/>
      <c r="J62" s="65"/>
    </row>
    <row r="63" spans="2:10" x14ac:dyDescent="0.25">
      <c r="B63" s="654"/>
      <c r="C63" s="654"/>
      <c r="D63" s="654"/>
      <c r="E63" s="654"/>
      <c r="F63" s="654"/>
      <c r="G63" s="447"/>
      <c r="H63" s="65"/>
      <c r="I63" s="65"/>
      <c r="J63" s="65"/>
    </row>
    <row r="64" spans="2:10" x14ac:dyDescent="0.25">
      <c r="B64" s="654"/>
      <c r="C64" s="654"/>
      <c r="D64" s="654"/>
      <c r="E64" s="654"/>
      <c r="F64" s="654"/>
      <c r="G64" s="447"/>
      <c r="H64" s="65"/>
      <c r="I64" s="65"/>
      <c r="J64" s="65"/>
    </row>
    <row r="65" spans="2:10" ht="15.75" thickBot="1" x14ac:dyDescent="0.3">
      <c r="B65" s="778"/>
      <c r="C65" s="778"/>
      <c r="D65" s="778"/>
      <c r="E65" s="778"/>
      <c r="F65" s="778"/>
      <c r="G65" s="448"/>
      <c r="H65" s="65"/>
      <c r="I65" s="65"/>
      <c r="J65" s="65"/>
    </row>
    <row r="66" spans="2:10" ht="15.75" thickTop="1" x14ac:dyDescent="0.25">
      <c r="B66" s="531" t="s">
        <v>29</v>
      </c>
      <c r="C66" s="531"/>
      <c r="D66" s="531"/>
      <c r="E66" s="531"/>
      <c r="F66" s="531"/>
      <c r="G66" s="449">
        <f>SUM(G48:G65)</f>
        <v>0</v>
      </c>
      <c r="H66" s="65"/>
      <c r="I66" s="65"/>
      <c r="J66" s="65"/>
    </row>
    <row r="67" spans="2:10" x14ac:dyDescent="0.25">
      <c r="B67" s="120"/>
      <c r="C67" s="65"/>
      <c r="D67" s="65"/>
      <c r="E67" s="65"/>
      <c r="F67" s="65"/>
      <c r="G67" s="65"/>
      <c r="H67" s="65"/>
      <c r="I67" s="65"/>
      <c r="J67" s="65"/>
    </row>
    <row r="68" spans="2:10" ht="50.1" customHeight="1" x14ac:dyDescent="0.25">
      <c r="B68" s="123" t="s">
        <v>215</v>
      </c>
      <c r="C68" s="801" t="s">
        <v>213</v>
      </c>
      <c r="D68" s="802"/>
      <c r="E68" s="802"/>
      <c r="F68" s="802"/>
      <c r="G68" s="803"/>
      <c r="H68" s="65"/>
      <c r="I68" s="65"/>
      <c r="J68" s="65"/>
    </row>
    <row r="69" spans="2:10" x14ac:dyDescent="0.25">
      <c r="B69" s="799" t="s">
        <v>212</v>
      </c>
      <c r="C69" s="800"/>
      <c r="D69" s="800"/>
      <c r="E69" s="800"/>
      <c r="F69" s="800"/>
      <c r="G69" s="56" t="s">
        <v>216</v>
      </c>
      <c r="H69" s="65"/>
      <c r="I69" s="65"/>
      <c r="J69" s="65"/>
    </row>
    <row r="70" spans="2:10" x14ac:dyDescent="0.25">
      <c r="B70" s="654"/>
      <c r="C70" s="654"/>
      <c r="D70" s="654"/>
      <c r="E70" s="654"/>
      <c r="F70" s="654"/>
      <c r="G70" s="447"/>
      <c r="H70" s="65"/>
      <c r="I70" s="65"/>
      <c r="J70" s="65"/>
    </row>
    <row r="71" spans="2:10" x14ac:dyDescent="0.25">
      <c r="B71" s="654"/>
      <c r="C71" s="654"/>
      <c r="D71" s="654"/>
      <c r="E71" s="654"/>
      <c r="F71" s="654"/>
      <c r="G71" s="447"/>
      <c r="H71" s="65"/>
      <c r="I71" s="65"/>
      <c r="J71" s="65"/>
    </row>
    <row r="72" spans="2:10" x14ac:dyDescent="0.25">
      <c r="B72" s="654"/>
      <c r="C72" s="654"/>
      <c r="D72" s="654"/>
      <c r="E72" s="654"/>
      <c r="F72" s="654"/>
      <c r="G72" s="447"/>
      <c r="H72" s="65"/>
      <c r="I72" s="65"/>
      <c r="J72" s="65"/>
    </row>
    <row r="73" spans="2:10" x14ac:dyDescent="0.25">
      <c r="B73" s="654"/>
      <c r="C73" s="654"/>
      <c r="D73" s="654"/>
      <c r="E73" s="654"/>
      <c r="F73" s="654"/>
      <c r="G73" s="447"/>
      <c r="H73" s="65"/>
      <c r="I73" s="65"/>
      <c r="J73" s="65"/>
    </row>
    <row r="74" spans="2:10" x14ac:dyDescent="0.25">
      <c r="B74" s="654"/>
      <c r="C74" s="654"/>
      <c r="D74" s="654"/>
      <c r="E74" s="654"/>
      <c r="F74" s="654"/>
      <c r="G74" s="447"/>
      <c r="H74" s="65"/>
      <c r="I74" s="65"/>
      <c r="J74" s="65"/>
    </row>
    <row r="75" spans="2:10" x14ac:dyDescent="0.25">
      <c r="B75" s="654"/>
      <c r="C75" s="654"/>
      <c r="D75" s="654"/>
      <c r="E75" s="654"/>
      <c r="F75" s="654"/>
      <c r="G75" s="447"/>
      <c r="H75" s="65"/>
      <c r="I75" s="65"/>
      <c r="J75" s="65"/>
    </row>
    <row r="76" spans="2:10" x14ac:dyDescent="0.25">
      <c r="B76" s="654"/>
      <c r="C76" s="654"/>
      <c r="D76" s="654"/>
      <c r="E76" s="654"/>
      <c r="F76" s="654"/>
      <c r="G76" s="447"/>
      <c r="H76" s="65"/>
      <c r="I76" s="65"/>
      <c r="J76" s="65"/>
    </row>
    <row r="77" spans="2:10" ht="15.75" thickBot="1" x14ac:dyDescent="0.3">
      <c r="B77" s="778"/>
      <c r="C77" s="778"/>
      <c r="D77" s="778"/>
      <c r="E77" s="778"/>
      <c r="F77" s="778"/>
      <c r="G77" s="448"/>
      <c r="H77" s="65"/>
      <c r="I77" s="65"/>
      <c r="J77" s="65"/>
    </row>
    <row r="78" spans="2:10" ht="15.75" thickTop="1" x14ac:dyDescent="0.25">
      <c r="B78" s="531" t="s">
        <v>29</v>
      </c>
      <c r="C78" s="531"/>
      <c r="D78" s="531"/>
      <c r="E78" s="531"/>
      <c r="F78" s="531"/>
      <c r="G78" s="449">
        <f>SUM(G70:G77)</f>
        <v>0</v>
      </c>
      <c r="H78" s="65"/>
      <c r="I78" s="65"/>
      <c r="J78" s="65"/>
    </row>
    <row r="79" spans="2:10" x14ac:dyDescent="0.25">
      <c r="B79" s="120"/>
      <c r="C79" s="65"/>
      <c r="D79" s="65"/>
      <c r="E79" s="65"/>
      <c r="F79" s="65"/>
      <c r="G79" s="65"/>
      <c r="H79" s="65"/>
      <c r="I79" s="65"/>
      <c r="J79" s="65"/>
    </row>
    <row r="80" spans="2:10" x14ac:dyDescent="0.25">
      <c r="B80" s="652">
        <f>+C9</f>
        <v>0</v>
      </c>
      <c r="C80" s="652"/>
      <c r="D80" s="652"/>
      <c r="E80" s="652"/>
      <c r="F80" s="652"/>
      <c r="G80" s="450">
        <f>+G82</f>
        <v>0</v>
      </c>
      <c r="H80" s="65"/>
      <c r="I80" s="65"/>
      <c r="J80" s="65"/>
    </row>
    <row r="81" spans="2:10" ht="5.0999999999999996" customHeight="1" x14ac:dyDescent="0.25">
      <c r="B81" s="120"/>
      <c r="C81" s="65"/>
      <c r="D81" s="65"/>
      <c r="E81" s="65"/>
      <c r="F81" s="65"/>
      <c r="G81" s="65"/>
      <c r="H81" s="65"/>
      <c r="I81" s="65"/>
      <c r="J81" s="65"/>
    </row>
    <row r="82" spans="2:10" ht="48" customHeight="1" x14ac:dyDescent="0.25">
      <c r="B82" s="654"/>
      <c r="C82" s="654"/>
      <c r="D82" s="654"/>
      <c r="E82" s="654"/>
      <c r="F82" s="654"/>
      <c r="G82" s="139"/>
      <c r="H82" s="65"/>
      <c r="I82" s="65"/>
      <c r="J82" s="65"/>
    </row>
    <row r="83" spans="2:10" x14ac:dyDescent="0.25">
      <c r="B83" s="120"/>
      <c r="C83" s="65"/>
      <c r="D83" s="65"/>
      <c r="E83" s="65"/>
      <c r="F83" s="65"/>
      <c r="G83" s="65"/>
      <c r="H83" s="65"/>
      <c r="I83" s="65"/>
      <c r="J83" s="65"/>
    </row>
    <row r="84" spans="2:10" x14ac:dyDescent="0.25">
      <c r="B84" s="652">
        <f>+C10</f>
        <v>0</v>
      </c>
      <c r="C84" s="652"/>
      <c r="D84" s="652"/>
      <c r="E84" s="652"/>
      <c r="F84" s="652"/>
      <c r="G84" s="450">
        <f>+G86</f>
        <v>0</v>
      </c>
      <c r="H84" s="65"/>
      <c r="I84" s="65"/>
      <c r="J84" s="65"/>
    </row>
    <row r="85" spans="2:10" ht="5.0999999999999996" customHeight="1" x14ac:dyDescent="0.25">
      <c r="B85" s="120"/>
      <c r="C85" s="65"/>
      <c r="D85" s="65"/>
      <c r="E85" s="65"/>
      <c r="F85" s="65"/>
      <c r="G85" s="65"/>
      <c r="H85" s="65"/>
      <c r="I85" s="65"/>
      <c r="J85" s="65"/>
    </row>
    <row r="86" spans="2:10" x14ac:dyDescent="0.25">
      <c r="B86" s="654"/>
      <c r="C86" s="654"/>
      <c r="D86" s="654"/>
      <c r="E86" s="654"/>
      <c r="F86" s="654"/>
      <c r="G86" s="139"/>
      <c r="H86" s="65"/>
      <c r="I86" s="65"/>
      <c r="J86" s="65"/>
    </row>
    <row r="87" spans="2:10" x14ac:dyDescent="0.25">
      <c r="B87" s="120"/>
      <c r="C87" s="65"/>
      <c r="D87" s="65"/>
      <c r="E87" s="65"/>
      <c r="F87" s="65"/>
      <c r="G87" s="65"/>
      <c r="H87" s="65"/>
      <c r="I87" s="65"/>
      <c r="J87" s="65"/>
    </row>
    <row r="88" spans="2:10" x14ac:dyDescent="0.25">
      <c r="B88" s="652">
        <f>+C11</f>
        <v>0</v>
      </c>
      <c r="C88" s="652"/>
      <c r="D88" s="652"/>
      <c r="E88" s="652"/>
      <c r="F88" s="652"/>
      <c r="G88" s="450">
        <f>+G99</f>
        <v>0</v>
      </c>
      <c r="H88" s="65"/>
      <c r="I88" s="65"/>
      <c r="J88" s="65"/>
    </row>
    <row r="89" spans="2:10" ht="5.0999999999999996" customHeight="1" x14ac:dyDescent="0.25">
      <c r="B89" s="120"/>
      <c r="C89" s="65"/>
      <c r="D89" s="65"/>
      <c r="E89" s="65"/>
      <c r="F89" s="65"/>
      <c r="G89" s="65"/>
      <c r="H89" s="65"/>
      <c r="I89" s="65"/>
      <c r="J89" s="65"/>
    </row>
    <row r="90" spans="2:10" x14ac:dyDescent="0.25">
      <c r="B90" s="799" t="s">
        <v>217</v>
      </c>
      <c r="C90" s="800"/>
      <c r="D90" s="800"/>
      <c r="E90" s="800"/>
      <c r="F90" s="800"/>
      <c r="G90" s="56" t="s">
        <v>216</v>
      </c>
      <c r="H90" s="65"/>
      <c r="I90" s="65"/>
      <c r="J90" s="65"/>
    </row>
    <row r="91" spans="2:10" x14ac:dyDescent="0.25">
      <c r="B91" s="654"/>
      <c r="C91" s="654"/>
      <c r="D91" s="654"/>
      <c r="E91" s="654"/>
      <c r="F91" s="654"/>
      <c r="G91" s="135"/>
      <c r="H91" s="65"/>
      <c r="I91" s="65"/>
      <c r="J91" s="65"/>
    </row>
    <row r="92" spans="2:10" x14ac:dyDescent="0.25">
      <c r="B92" s="654"/>
      <c r="C92" s="654"/>
      <c r="D92" s="654"/>
      <c r="E92" s="654"/>
      <c r="F92" s="654"/>
      <c r="G92" s="135"/>
      <c r="H92" s="65"/>
      <c r="I92" s="65"/>
      <c r="J92" s="65"/>
    </row>
    <row r="93" spans="2:10" x14ac:dyDescent="0.25">
      <c r="B93" s="654"/>
      <c r="C93" s="654"/>
      <c r="D93" s="654"/>
      <c r="E93" s="654"/>
      <c r="F93" s="654"/>
      <c r="G93" s="135"/>
      <c r="H93" s="65"/>
      <c r="I93" s="65"/>
      <c r="J93" s="65"/>
    </row>
    <row r="94" spans="2:10" x14ac:dyDescent="0.25">
      <c r="B94" s="654"/>
      <c r="C94" s="654"/>
      <c r="D94" s="654"/>
      <c r="E94" s="654"/>
      <c r="F94" s="654"/>
      <c r="G94" s="135"/>
      <c r="H94" s="65"/>
      <c r="I94" s="65"/>
      <c r="J94" s="65"/>
    </row>
    <row r="95" spans="2:10" x14ac:dyDescent="0.25">
      <c r="B95" s="654"/>
      <c r="C95" s="654"/>
      <c r="D95" s="654"/>
      <c r="E95" s="654"/>
      <c r="F95" s="654"/>
      <c r="G95" s="135"/>
      <c r="H95" s="65"/>
      <c r="I95" s="65"/>
      <c r="J95" s="65"/>
    </row>
    <row r="96" spans="2:10" x14ac:dyDescent="0.25">
      <c r="B96" s="654"/>
      <c r="C96" s="654"/>
      <c r="D96" s="654"/>
      <c r="E96" s="654"/>
      <c r="F96" s="654"/>
      <c r="G96" s="135"/>
      <c r="H96" s="65"/>
      <c r="I96" s="65"/>
      <c r="J96" s="65"/>
    </row>
    <row r="97" spans="2:10" x14ac:dyDescent="0.25">
      <c r="B97" s="654"/>
      <c r="C97" s="654"/>
      <c r="D97" s="654"/>
      <c r="E97" s="654"/>
      <c r="F97" s="654"/>
      <c r="G97" s="135"/>
      <c r="H97" s="65"/>
      <c r="I97" s="65"/>
      <c r="J97" s="65"/>
    </row>
    <row r="98" spans="2:10" ht="15.75" thickBot="1" x14ac:dyDescent="0.3">
      <c r="B98" s="778"/>
      <c r="C98" s="778"/>
      <c r="D98" s="778"/>
      <c r="E98" s="778"/>
      <c r="F98" s="778"/>
      <c r="G98" s="138"/>
      <c r="H98" s="65"/>
      <c r="I98" s="65"/>
      <c r="J98" s="65"/>
    </row>
    <row r="99" spans="2:10" ht="15.75" thickTop="1" x14ac:dyDescent="0.25">
      <c r="B99" s="531" t="s">
        <v>29</v>
      </c>
      <c r="C99" s="531"/>
      <c r="D99" s="531"/>
      <c r="E99" s="531"/>
      <c r="F99" s="531"/>
      <c r="G99" s="449">
        <f>SUM(G91:G98)</f>
        <v>0</v>
      </c>
      <c r="H99" s="65"/>
      <c r="I99" s="65"/>
      <c r="J99" s="65"/>
    </row>
    <row r="100" spans="2:10" x14ac:dyDescent="0.25">
      <c r="B100" s="120"/>
      <c r="C100" s="65"/>
      <c r="D100" s="65"/>
      <c r="E100" s="65"/>
      <c r="F100" s="65"/>
      <c r="G100" s="65"/>
      <c r="H100" s="65"/>
      <c r="I100" s="65"/>
      <c r="J100" s="65"/>
    </row>
    <row r="101" spans="2:10" s="63" customFormat="1" ht="20.100000000000001" customHeight="1" x14ac:dyDescent="0.25">
      <c r="B101" s="662" t="s">
        <v>223</v>
      </c>
      <c r="C101" s="662"/>
      <c r="D101" s="662"/>
      <c r="E101" s="662"/>
      <c r="F101" s="662"/>
      <c r="G101" s="451">
        <f>+G88+G84+G80+G44+G39+G17</f>
        <v>0</v>
      </c>
    </row>
    <row r="102" spans="2:10" x14ac:dyDescent="0.25">
      <c r="B102" s="120"/>
      <c r="C102" s="65"/>
      <c r="D102" s="65"/>
      <c r="E102" s="65"/>
      <c r="F102" s="65"/>
      <c r="G102" s="65"/>
      <c r="H102" s="65"/>
      <c r="I102" s="65"/>
      <c r="J102" s="65"/>
    </row>
    <row r="103" spans="2:10" s="63" customFormat="1" ht="20.100000000000001" customHeight="1" x14ac:dyDescent="0.25">
      <c r="B103" s="662" t="s">
        <v>218</v>
      </c>
      <c r="C103" s="662"/>
      <c r="D103" s="662"/>
      <c r="E103" s="662"/>
      <c r="F103" s="662"/>
      <c r="G103" s="662"/>
      <c r="H103" s="662"/>
      <c r="I103" s="662"/>
      <c r="J103" s="662"/>
    </row>
    <row r="104" spans="2:10" ht="15.75" thickBot="1" x14ac:dyDescent="0.3">
      <c r="B104" s="120"/>
      <c r="C104" s="65"/>
      <c r="D104" s="65"/>
      <c r="E104" s="65"/>
      <c r="F104" s="65"/>
      <c r="G104" s="65"/>
      <c r="H104" s="65"/>
      <c r="I104" s="65"/>
      <c r="J104" s="65"/>
    </row>
    <row r="105" spans="2:10" ht="16.5" thickTop="1" thickBot="1" x14ac:dyDescent="0.3">
      <c r="B105" s="765" t="s">
        <v>51</v>
      </c>
      <c r="C105" s="766"/>
      <c r="D105" s="766"/>
      <c r="E105" s="766"/>
      <c r="F105" s="766"/>
      <c r="G105" s="766"/>
      <c r="H105" s="766"/>
      <c r="I105" s="766"/>
      <c r="J105" s="767"/>
    </row>
    <row r="106" spans="2:10" ht="15.75" thickTop="1" x14ac:dyDescent="0.25">
      <c r="B106" s="768" t="s">
        <v>282</v>
      </c>
      <c r="C106" s="769"/>
      <c r="D106" s="769"/>
      <c r="E106" s="769"/>
      <c r="F106" s="769"/>
      <c r="G106" s="772" t="str">
        <f>CONCATENATE("PLAN ",OpćiPodaci!F1,".g")</f>
        <v>PLAN 2026.g</v>
      </c>
      <c r="H106" s="763" t="s">
        <v>278</v>
      </c>
      <c r="I106" s="763"/>
      <c r="J106" s="764"/>
    </row>
    <row r="107" spans="2:10" ht="30.75" thickBot="1" x14ac:dyDescent="0.3">
      <c r="B107" s="770"/>
      <c r="C107" s="771"/>
      <c r="D107" s="771"/>
      <c r="E107" s="771"/>
      <c r="F107" s="771"/>
      <c r="G107" s="773"/>
      <c r="H107" s="129" t="s">
        <v>81</v>
      </c>
      <c r="I107" s="130" t="s">
        <v>280</v>
      </c>
      <c r="J107" s="131" t="s">
        <v>279</v>
      </c>
    </row>
    <row r="108" spans="2:10" ht="15.75" thickTop="1" x14ac:dyDescent="0.25">
      <c r="B108" s="779" t="s">
        <v>219</v>
      </c>
      <c r="C108" s="780"/>
      <c r="D108" s="780"/>
      <c r="E108" s="780"/>
      <c r="F108" s="780"/>
      <c r="G108" s="341">
        <f>SUM(H108)</f>
        <v>0</v>
      </c>
      <c r="H108" s="452">
        <f>+H127</f>
        <v>0</v>
      </c>
      <c r="I108" s="453"/>
      <c r="J108" s="454"/>
    </row>
    <row r="109" spans="2:10" x14ac:dyDescent="0.25">
      <c r="B109" s="781" t="s">
        <v>225</v>
      </c>
      <c r="C109" s="782"/>
      <c r="D109" s="782"/>
      <c r="E109" s="782"/>
      <c r="F109" s="782"/>
      <c r="G109" s="447"/>
      <c r="H109" s="452"/>
      <c r="I109" s="453">
        <f>+G109</f>
        <v>0</v>
      </c>
      <c r="J109" s="454"/>
    </row>
    <row r="110" spans="2:10" x14ac:dyDescent="0.25">
      <c r="B110" s="781" t="s">
        <v>220</v>
      </c>
      <c r="C110" s="782"/>
      <c r="D110" s="782"/>
      <c r="E110" s="782"/>
      <c r="F110" s="782"/>
      <c r="G110" s="447"/>
      <c r="H110" s="452"/>
      <c r="I110" s="453">
        <f>+G110</f>
        <v>0</v>
      </c>
      <c r="J110" s="454"/>
    </row>
    <row r="111" spans="2:10" x14ac:dyDescent="0.25">
      <c r="B111" s="781" t="s">
        <v>221</v>
      </c>
      <c r="C111" s="782"/>
      <c r="D111" s="782"/>
      <c r="E111" s="782"/>
      <c r="F111" s="782"/>
      <c r="G111" s="447"/>
      <c r="H111" s="452"/>
      <c r="I111" s="453"/>
      <c r="J111" s="454">
        <f>+G111</f>
        <v>0</v>
      </c>
    </row>
    <row r="112" spans="2:10" x14ac:dyDescent="0.25">
      <c r="B112" s="781" t="s">
        <v>64</v>
      </c>
      <c r="C112" s="782"/>
      <c r="D112" s="782"/>
      <c r="E112" s="782"/>
      <c r="F112" s="782"/>
      <c r="G112" s="447"/>
      <c r="H112" s="452"/>
      <c r="I112" s="453"/>
      <c r="J112" s="454">
        <f>+G112</f>
        <v>0</v>
      </c>
    </row>
    <row r="113" spans="2:10" ht="15.75" thickBot="1" x14ac:dyDescent="0.3">
      <c r="B113" s="774" t="s">
        <v>222</v>
      </c>
      <c r="C113" s="775"/>
      <c r="D113" s="775"/>
      <c r="E113" s="775"/>
      <c r="F113" s="775"/>
      <c r="G113" s="448"/>
      <c r="H113" s="452"/>
      <c r="I113" s="453"/>
      <c r="J113" s="454">
        <f>+G113</f>
        <v>0</v>
      </c>
    </row>
    <row r="114" spans="2:10" ht="16.5" thickTop="1" thickBot="1" x14ac:dyDescent="0.3">
      <c r="B114" s="776" t="s">
        <v>58</v>
      </c>
      <c r="C114" s="777"/>
      <c r="D114" s="777"/>
      <c r="E114" s="777"/>
      <c r="F114" s="777"/>
      <c r="G114" s="455">
        <f>SUM(G108:G113)</f>
        <v>0</v>
      </c>
      <c r="H114" s="456">
        <f>SUM(H108:H113)</f>
        <v>0</v>
      </c>
      <c r="I114" s="457">
        <f>SUM(I108:I113)</f>
        <v>0</v>
      </c>
      <c r="J114" s="458">
        <f>SUM(J108:J113)</f>
        <v>0</v>
      </c>
    </row>
    <row r="115" spans="2:10" ht="16.5" thickTop="1" thickBot="1" x14ac:dyDescent="0.3">
      <c r="B115" s="776" t="s">
        <v>185</v>
      </c>
      <c r="C115" s="777"/>
      <c r="D115" s="777"/>
      <c r="E115" s="777"/>
      <c r="F115" s="777"/>
      <c r="G115" s="459"/>
      <c r="H115" s="460"/>
      <c r="I115" s="461"/>
      <c r="J115" s="458">
        <f>+G115-H115-I115</f>
        <v>0</v>
      </c>
    </row>
    <row r="116" spans="2:10" ht="16.5" thickTop="1" thickBot="1" x14ac:dyDescent="0.3">
      <c r="B116" s="792" t="s">
        <v>59</v>
      </c>
      <c r="C116" s="793"/>
      <c r="D116" s="793"/>
      <c r="E116" s="793"/>
      <c r="F116" s="794"/>
      <c r="G116" s="455">
        <f>+G114+G115</f>
        <v>0</v>
      </c>
      <c r="H116" s="456">
        <f>+H114+H115</f>
        <v>0</v>
      </c>
      <c r="I116" s="457">
        <f>+I114+I115</f>
        <v>0</v>
      </c>
      <c r="J116" s="458">
        <f>+J114+J115</f>
        <v>0</v>
      </c>
    </row>
    <row r="117" spans="2:10" ht="16.5" thickTop="1" thickBot="1" x14ac:dyDescent="0.3">
      <c r="B117" s="65"/>
      <c r="C117" s="65"/>
      <c r="D117" s="65"/>
      <c r="E117" s="65"/>
      <c r="F117" s="65"/>
      <c r="G117" s="65"/>
      <c r="H117" s="65"/>
      <c r="I117" s="65"/>
      <c r="J117" s="65"/>
    </row>
    <row r="118" spans="2:10" ht="16.5" thickTop="1" thickBot="1" x14ac:dyDescent="0.3">
      <c r="B118" s="765" t="s">
        <v>74</v>
      </c>
      <c r="C118" s="766"/>
      <c r="D118" s="766"/>
      <c r="E118" s="766"/>
      <c r="F118" s="766"/>
      <c r="G118" s="766"/>
      <c r="H118" s="766"/>
      <c r="I118" s="766"/>
      <c r="J118" s="767"/>
    </row>
    <row r="119" spans="2:10" ht="15.75" thickTop="1" x14ac:dyDescent="0.25">
      <c r="B119" s="768" t="s">
        <v>281</v>
      </c>
      <c r="C119" s="769"/>
      <c r="D119" s="769"/>
      <c r="E119" s="769"/>
      <c r="F119" s="769"/>
      <c r="G119" s="772" t="str">
        <f>+G106</f>
        <v>PLAN 2026.g</v>
      </c>
      <c r="H119" s="763" t="s">
        <v>278</v>
      </c>
      <c r="I119" s="763"/>
      <c r="J119" s="764"/>
    </row>
    <row r="120" spans="2:10" ht="30.75" thickBot="1" x14ac:dyDescent="0.3">
      <c r="B120" s="770"/>
      <c r="C120" s="771"/>
      <c r="D120" s="771"/>
      <c r="E120" s="771"/>
      <c r="F120" s="771"/>
      <c r="G120" s="773"/>
      <c r="H120" s="129" t="s">
        <v>81</v>
      </c>
      <c r="I120" s="130" t="s">
        <v>280</v>
      </c>
      <c r="J120" s="131" t="s">
        <v>279</v>
      </c>
    </row>
    <row r="121" spans="2:10" ht="15.75" thickTop="1" x14ac:dyDescent="0.25">
      <c r="B121" s="779">
        <f t="shared" ref="B121:B126" si="0">+C6</f>
        <v>0</v>
      </c>
      <c r="C121" s="780"/>
      <c r="D121" s="780"/>
      <c r="E121" s="780"/>
      <c r="F121" s="780"/>
      <c r="G121" s="462">
        <f>+G17</f>
        <v>0</v>
      </c>
      <c r="H121" s="463"/>
      <c r="I121" s="464"/>
      <c r="J121" s="465">
        <f t="shared" ref="J121:J126" si="1">+G121-H121-I121</f>
        <v>0</v>
      </c>
    </row>
    <row r="122" spans="2:10" x14ac:dyDescent="0.25">
      <c r="B122" s="781">
        <f t="shared" si="0"/>
        <v>0</v>
      </c>
      <c r="C122" s="782"/>
      <c r="D122" s="782"/>
      <c r="E122" s="782"/>
      <c r="F122" s="782"/>
      <c r="G122" s="341">
        <f>+G39</f>
        <v>0</v>
      </c>
      <c r="H122" s="466"/>
      <c r="I122" s="447"/>
      <c r="J122" s="467">
        <f t="shared" si="1"/>
        <v>0</v>
      </c>
    </row>
    <row r="123" spans="2:10" x14ac:dyDescent="0.25">
      <c r="B123" s="781">
        <f t="shared" si="0"/>
        <v>0</v>
      </c>
      <c r="C123" s="782"/>
      <c r="D123" s="782"/>
      <c r="E123" s="782"/>
      <c r="F123" s="782"/>
      <c r="G123" s="341">
        <f>+G44</f>
        <v>0</v>
      </c>
      <c r="H123" s="466"/>
      <c r="I123" s="447"/>
      <c r="J123" s="467">
        <f t="shared" si="1"/>
        <v>0</v>
      </c>
    </row>
    <row r="124" spans="2:10" x14ac:dyDescent="0.25">
      <c r="B124" s="781">
        <f t="shared" si="0"/>
        <v>0</v>
      </c>
      <c r="C124" s="782"/>
      <c r="D124" s="782"/>
      <c r="E124" s="782"/>
      <c r="F124" s="782"/>
      <c r="G124" s="341">
        <f>+G80</f>
        <v>0</v>
      </c>
      <c r="H124" s="466"/>
      <c r="I124" s="447"/>
      <c r="J124" s="467">
        <f t="shared" si="1"/>
        <v>0</v>
      </c>
    </row>
    <row r="125" spans="2:10" x14ac:dyDescent="0.25">
      <c r="B125" s="781">
        <f t="shared" si="0"/>
        <v>0</v>
      </c>
      <c r="C125" s="782"/>
      <c r="D125" s="782"/>
      <c r="E125" s="782"/>
      <c r="F125" s="782"/>
      <c r="G125" s="341">
        <f>+G84</f>
        <v>0</v>
      </c>
      <c r="H125" s="466"/>
      <c r="I125" s="447"/>
      <c r="J125" s="467">
        <f t="shared" si="1"/>
        <v>0</v>
      </c>
    </row>
    <row r="126" spans="2:10" ht="15.75" thickBot="1" x14ac:dyDescent="0.3">
      <c r="B126" s="774">
        <f t="shared" si="0"/>
        <v>0</v>
      </c>
      <c r="C126" s="775"/>
      <c r="D126" s="775"/>
      <c r="E126" s="775"/>
      <c r="F126" s="775"/>
      <c r="G126" s="468">
        <f>+G88</f>
        <v>0</v>
      </c>
      <c r="H126" s="469"/>
      <c r="I126" s="448"/>
      <c r="J126" s="467">
        <f t="shared" si="1"/>
        <v>0</v>
      </c>
    </row>
    <row r="127" spans="2:10" ht="16.5" thickTop="1" thickBot="1" x14ac:dyDescent="0.3">
      <c r="B127" s="776" t="s">
        <v>226</v>
      </c>
      <c r="C127" s="777"/>
      <c r="D127" s="777"/>
      <c r="E127" s="777"/>
      <c r="F127" s="777"/>
      <c r="G127" s="455">
        <f>SUM(G121:G126)</f>
        <v>0</v>
      </c>
      <c r="H127" s="470">
        <f>SUM(H121:H126)</f>
        <v>0</v>
      </c>
      <c r="I127" s="455">
        <f>SUM(I121:I126)</f>
        <v>0</v>
      </c>
      <c r="J127" s="458">
        <f>SUM(J121:J126)</f>
        <v>0</v>
      </c>
    </row>
    <row r="128" spans="2:10" ht="16.5" thickTop="1" thickBot="1" x14ac:dyDescent="0.3">
      <c r="B128" s="776" t="s">
        <v>186</v>
      </c>
      <c r="C128" s="777"/>
      <c r="D128" s="777"/>
      <c r="E128" s="777"/>
      <c r="F128" s="777"/>
      <c r="G128" s="459"/>
      <c r="H128" s="471"/>
      <c r="I128" s="459"/>
      <c r="J128" s="458">
        <f>+G128-H128-I128</f>
        <v>0</v>
      </c>
    </row>
    <row r="129" spans="2:10" ht="16.5" thickTop="1" thickBot="1" x14ac:dyDescent="0.3">
      <c r="B129" s="792" t="s">
        <v>59</v>
      </c>
      <c r="C129" s="793"/>
      <c r="D129" s="793"/>
      <c r="E129" s="793"/>
      <c r="F129" s="794"/>
      <c r="G129" s="455">
        <f>+G127+G128</f>
        <v>0</v>
      </c>
      <c r="H129" s="470">
        <f>+H127+H128</f>
        <v>0</v>
      </c>
      <c r="I129" s="455">
        <f>+I127+I128</f>
        <v>0</v>
      </c>
      <c r="J129" s="458">
        <f>+J127+J128</f>
        <v>0</v>
      </c>
    </row>
    <row r="130" spans="2:10" ht="15.75" thickTop="1" x14ac:dyDescent="0.25">
      <c r="B130" s="124"/>
      <c r="C130" s="124"/>
      <c r="D130" s="124"/>
      <c r="E130" s="124"/>
      <c r="F130" s="124"/>
      <c r="G130" s="106"/>
      <c r="H130" s="65"/>
      <c r="I130" s="65"/>
      <c r="J130" s="65"/>
    </row>
    <row r="131" spans="2:10" x14ac:dyDescent="0.25">
      <c r="B131" s="762" t="str">
        <f>IF(G131&lt;&gt;0,"Razlika (prihodi-rashodi)","")</f>
        <v/>
      </c>
      <c r="C131" s="762"/>
      <c r="D131" s="762"/>
      <c r="E131" s="762"/>
      <c r="F131" s="762"/>
      <c r="G131" s="140">
        <f>+G116-G129</f>
        <v>0</v>
      </c>
      <c r="H131" s="140">
        <f>+H116-H129</f>
        <v>0</v>
      </c>
      <c r="I131" s="140">
        <f>+I116-I129</f>
        <v>0</v>
      </c>
      <c r="J131" s="140">
        <f>+J116-J129</f>
        <v>0</v>
      </c>
    </row>
    <row r="132" spans="2:10" x14ac:dyDescent="0.25">
      <c r="B132" s="124"/>
      <c r="C132" s="124"/>
      <c r="D132" s="124"/>
      <c r="E132" s="124"/>
      <c r="F132" s="124"/>
      <c r="G132" s="106"/>
      <c r="H132" s="65"/>
      <c r="I132" s="65"/>
      <c r="J132" s="65"/>
    </row>
    <row r="133" spans="2:10" x14ac:dyDescent="0.25">
      <c r="B133" s="125"/>
      <c r="C133" s="107"/>
      <c r="D133" s="107"/>
      <c r="E133" s="107"/>
      <c r="F133" s="107"/>
      <c r="G133" s="108"/>
      <c r="H133" s="65"/>
      <c r="I133" s="65"/>
      <c r="J133" s="65"/>
    </row>
    <row r="134" spans="2:10" x14ac:dyDescent="0.25">
      <c r="B134" s="807" t="s">
        <v>277</v>
      </c>
      <c r="C134" s="808"/>
      <c r="D134" s="808"/>
      <c r="E134" s="808"/>
      <c r="F134" s="808"/>
      <c r="G134" s="809"/>
      <c r="H134" s="65"/>
      <c r="I134" s="65"/>
      <c r="J134" s="65"/>
    </row>
    <row r="135" spans="2:10" x14ac:dyDescent="0.25">
      <c r="B135" s="126"/>
      <c r="G135" s="109"/>
      <c r="H135" s="65"/>
      <c r="I135" s="65"/>
      <c r="J135" s="65"/>
    </row>
    <row r="136" spans="2:10" x14ac:dyDescent="0.25">
      <c r="B136" s="795" t="s">
        <v>199</v>
      </c>
      <c r="C136" s="796"/>
      <c r="D136" s="796"/>
      <c r="E136" s="796"/>
      <c r="F136" s="796"/>
      <c r="G136" s="797"/>
      <c r="H136" s="65"/>
      <c r="I136" s="65"/>
      <c r="J136" s="65"/>
    </row>
    <row r="137" spans="2:10" x14ac:dyDescent="0.25">
      <c r="B137" s="795" t="s">
        <v>200</v>
      </c>
      <c r="C137" s="796"/>
      <c r="D137" s="796"/>
      <c r="E137" s="796"/>
      <c r="F137" s="796"/>
      <c r="G137" s="797"/>
      <c r="H137" s="65"/>
      <c r="I137" s="65"/>
      <c r="J137" s="65"/>
    </row>
    <row r="138" spans="2:10" x14ac:dyDescent="0.25">
      <c r="B138" s="795" t="s">
        <v>201</v>
      </c>
      <c r="C138" s="796"/>
      <c r="D138" s="796"/>
      <c r="E138" s="796"/>
      <c r="F138" s="796"/>
      <c r="G138" s="797"/>
      <c r="H138" s="65"/>
      <c r="I138" s="65"/>
      <c r="J138" s="65"/>
    </row>
    <row r="139" spans="2:10" x14ac:dyDescent="0.25">
      <c r="B139" s="795" t="s">
        <v>202</v>
      </c>
      <c r="C139" s="796"/>
      <c r="D139" s="796"/>
      <c r="E139" s="796"/>
      <c r="F139" s="796"/>
      <c r="G139" s="797"/>
      <c r="H139" s="65"/>
      <c r="I139" s="65"/>
      <c r="J139" s="65"/>
    </row>
    <row r="140" spans="2:10" x14ac:dyDescent="0.25">
      <c r="B140" s="127"/>
      <c r="C140" s="110"/>
      <c r="D140" s="110"/>
      <c r="E140" s="110"/>
      <c r="F140" s="110"/>
      <c r="G140" s="111"/>
      <c r="H140" s="65"/>
      <c r="I140" s="65"/>
      <c r="J140" s="65"/>
    </row>
    <row r="141" spans="2:10" x14ac:dyDescent="0.25">
      <c r="B141" s="128"/>
      <c r="H141" s="65"/>
      <c r="I141" s="65"/>
      <c r="J141" s="65"/>
    </row>
    <row r="142" spans="2:10" ht="54.75" customHeight="1" x14ac:dyDescent="0.25">
      <c r="B142" s="798" t="s">
        <v>203</v>
      </c>
      <c r="C142" s="798"/>
      <c r="D142" s="798"/>
      <c r="E142" s="798"/>
      <c r="F142" s="798"/>
      <c r="G142" s="798"/>
      <c r="H142" s="65"/>
      <c r="I142" s="65"/>
      <c r="J142" s="65"/>
    </row>
    <row r="143" spans="2:10" x14ac:dyDescent="0.25">
      <c r="B143" s="128"/>
      <c r="H143" s="65"/>
      <c r="I143" s="65"/>
      <c r="J143" s="65"/>
    </row>
    <row r="144" spans="2:10" x14ac:dyDescent="0.25">
      <c r="B144" s="128"/>
      <c r="H144" s="65"/>
      <c r="I144" s="65"/>
      <c r="J144" s="65"/>
    </row>
    <row r="145" spans="2:10" x14ac:dyDescent="0.25">
      <c r="B145" s="84" t="s">
        <v>45</v>
      </c>
      <c r="F145" s="663" t="s">
        <v>46</v>
      </c>
      <c r="G145" s="663"/>
      <c r="H145" s="65"/>
      <c r="I145" s="65"/>
      <c r="J145" s="65"/>
    </row>
    <row r="146" spans="2:10" x14ac:dyDescent="0.25">
      <c r="H146" s="65"/>
      <c r="I146" s="65"/>
      <c r="J146" s="65"/>
    </row>
    <row r="147" spans="2:10" x14ac:dyDescent="0.25">
      <c r="B147" s="85"/>
      <c r="F147" s="724"/>
      <c r="G147" s="724"/>
      <c r="H147" s="65"/>
      <c r="I147" s="65"/>
      <c r="J147" s="65"/>
    </row>
    <row r="148" spans="2:10" x14ac:dyDescent="0.25">
      <c r="B148" s="84"/>
      <c r="H148" s="65"/>
      <c r="I148" s="65"/>
      <c r="J148" s="65"/>
    </row>
    <row r="149" spans="2:10" x14ac:dyDescent="0.25">
      <c r="B149" s="84"/>
      <c r="H149" s="65"/>
      <c r="I149" s="65"/>
      <c r="J149" s="65"/>
    </row>
    <row r="150" spans="2:10" x14ac:dyDescent="0.25">
      <c r="B150" s="87" t="s">
        <v>47</v>
      </c>
      <c r="C150" s="87"/>
      <c r="D150" s="87"/>
      <c r="E150" s="87"/>
      <c r="F150" s="87"/>
      <c r="G150" s="87"/>
      <c r="H150" s="65"/>
      <c r="I150" s="65"/>
      <c r="J150" s="65"/>
    </row>
    <row r="151" spans="2:10" x14ac:dyDescent="0.25">
      <c r="B151" s="783"/>
      <c r="C151" s="784"/>
      <c r="D151" s="784"/>
      <c r="E151" s="784"/>
      <c r="F151" s="784"/>
      <c r="G151" s="785"/>
      <c r="H151" s="65"/>
      <c r="I151" s="65"/>
      <c r="J151" s="65"/>
    </row>
    <row r="152" spans="2:10" x14ac:dyDescent="0.25">
      <c r="B152" s="786"/>
      <c r="C152" s="787"/>
      <c r="D152" s="787"/>
      <c r="E152" s="787"/>
      <c r="F152" s="787"/>
      <c r="G152" s="788"/>
      <c r="H152" s="65"/>
      <c r="I152" s="65"/>
      <c r="J152" s="65"/>
    </row>
    <row r="153" spans="2:10" x14ac:dyDescent="0.25">
      <c r="B153" s="789"/>
      <c r="C153" s="790"/>
      <c r="D153" s="790"/>
      <c r="E153" s="790"/>
      <c r="F153" s="790"/>
      <c r="G153" s="791"/>
      <c r="H153" s="65"/>
      <c r="I153" s="65"/>
      <c r="J153" s="65"/>
    </row>
    <row r="154" spans="2:10" ht="38.25" customHeight="1" x14ac:dyDescent="0.25">
      <c r="B154" s="653" t="s">
        <v>224</v>
      </c>
      <c r="C154" s="653"/>
      <c r="D154" s="653"/>
      <c r="E154" s="653"/>
      <c r="F154" s="653"/>
      <c r="G154" s="653"/>
      <c r="H154" s="65"/>
      <c r="I154" s="65"/>
      <c r="J154" s="65"/>
    </row>
    <row r="155" spans="2:10" ht="15.75" thickBot="1" x14ac:dyDescent="0.3">
      <c r="B155" s="88"/>
      <c r="C155" s="89"/>
      <c r="D155" s="89"/>
      <c r="E155" s="89"/>
      <c r="F155" s="89"/>
      <c r="G155" s="89"/>
      <c r="H155" s="65"/>
      <c r="I155" s="65"/>
      <c r="J155" s="65"/>
    </row>
    <row r="156" spans="2:10" x14ac:dyDescent="0.25">
      <c r="B156" s="112" t="s">
        <v>48</v>
      </c>
      <c r="C156" s="65"/>
      <c r="D156" s="65"/>
      <c r="E156" s="65"/>
      <c r="F156" s="65"/>
      <c r="G156" s="113"/>
      <c r="H156" s="65"/>
      <c r="I156" s="65"/>
      <c r="J156" s="65"/>
    </row>
    <row r="157" spans="2:10" x14ac:dyDescent="0.25">
      <c r="B157" s="114"/>
      <c r="C157" s="65" t="s">
        <v>187</v>
      </c>
      <c r="D157" s="65"/>
      <c r="E157" s="65" t="s">
        <v>188</v>
      </c>
      <c r="F157" s="65"/>
      <c r="G157" s="113"/>
      <c r="H157" s="65"/>
      <c r="I157" s="65"/>
      <c r="J157" s="65"/>
    </row>
    <row r="158" spans="2:10" x14ac:dyDescent="0.25">
      <c r="B158" s="114"/>
      <c r="C158" s="65"/>
      <c r="D158" s="65"/>
      <c r="E158" s="65"/>
      <c r="F158" s="65"/>
      <c r="G158" s="113"/>
      <c r="H158" s="65"/>
      <c r="I158" s="65"/>
      <c r="J158" s="65"/>
    </row>
    <row r="159" spans="2:10" x14ac:dyDescent="0.25">
      <c r="B159" s="112"/>
      <c r="C159" s="91"/>
      <c r="D159" s="65"/>
      <c r="E159" s="91"/>
      <c r="F159" s="91"/>
      <c r="G159" s="113"/>
      <c r="H159" s="65"/>
      <c r="I159" s="65"/>
      <c r="J159" s="65"/>
    </row>
    <row r="160" spans="2:10" x14ac:dyDescent="0.25">
      <c r="B160" s="115"/>
      <c r="C160" s="116"/>
      <c r="D160" s="116"/>
      <c r="E160" s="116"/>
      <c r="F160" s="116"/>
      <c r="G160" s="117"/>
      <c r="H160" s="65"/>
      <c r="I160" s="65"/>
      <c r="J160" s="65"/>
    </row>
    <row r="161" spans="2:10" ht="69" customHeight="1" x14ac:dyDescent="0.25">
      <c r="B161" s="693" t="s">
        <v>189</v>
      </c>
      <c r="C161" s="694"/>
      <c r="D161" s="694"/>
      <c r="E161" s="694"/>
      <c r="F161" s="694"/>
      <c r="G161" s="695"/>
      <c r="H161" s="65"/>
      <c r="I161" s="65"/>
      <c r="J161" s="65"/>
    </row>
    <row r="162" spans="2:10" x14ac:dyDescent="0.25">
      <c r="B162" s="65"/>
      <c r="C162" s="65"/>
      <c r="D162" s="65"/>
      <c r="E162" s="65"/>
      <c r="F162" s="65"/>
      <c r="G162" s="65"/>
      <c r="H162" s="65"/>
      <c r="I162" s="65"/>
      <c r="J162" s="65"/>
    </row>
    <row r="163" spans="2:10" x14ac:dyDescent="0.25"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2:10" x14ac:dyDescent="0.25"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2:10" x14ac:dyDescent="0.25">
      <c r="B165" s="65"/>
      <c r="C165" s="65"/>
      <c r="D165" s="65"/>
      <c r="E165" s="65"/>
      <c r="F165" s="65"/>
      <c r="G165" s="65"/>
      <c r="H165" s="65"/>
      <c r="I165" s="65"/>
      <c r="J165" s="65"/>
    </row>
    <row r="166" spans="2:10" x14ac:dyDescent="0.25">
      <c r="B166" s="65"/>
      <c r="C166" s="65"/>
      <c r="D166" s="65"/>
      <c r="E166" s="65"/>
      <c r="F166" s="65"/>
      <c r="G166" s="65"/>
      <c r="H166" s="65"/>
      <c r="I166" s="65"/>
      <c r="J166" s="65"/>
    </row>
    <row r="167" spans="2:10" x14ac:dyDescent="0.25">
      <c r="B167" s="65"/>
      <c r="C167" s="65"/>
      <c r="D167" s="65"/>
      <c r="E167" s="65"/>
      <c r="F167" s="65"/>
      <c r="G167" s="65"/>
      <c r="H167" s="65"/>
      <c r="I167" s="65"/>
      <c r="J167" s="65"/>
    </row>
    <row r="168" spans="2:10" x14ac:dyDescent="0.25">
      <c r="B168" s="65"/>
      <c r="C168" s="65"/>
      <c r="D168" s="65"/>
      <c r="E168" s="65"/>
      <c r="F168" s="65"/>
      <c r="G168" s="65"/>
      <c r="H168" s="65"/>
      <c r="I168" s="65"/>
      <c r="J168" s="65"/>
    </row>
    <row r="169" spans="2:10" x14ac:dyDescent="0.25">
      <c r="B169" s="65"/>
      <c r="C169" s="65"/>
      <c r="D169" s="65"/>
      <c r="E169" s="65"/>
      <c r="F169" s="65"/>
      <c r="G169" s="65"/>
      <c r="H169" s="65"/>
      <c r="I169" s="65"/>
      <c r="J169" s="65"/>
    </row>
    <row r="170" spans="2:10" x14ac:dyDescent="0.25">
      <c r="B170" s="65"/>
      <c r="C170" s="65"/>
      <c r="D170" s="65"/>
      <c r="E170" s="65"/>
      <c r="F170" s="65"/>
      <c r="G170" s="65"/>
      <c r="H170" s="65"/>
      <c r="I170" s="65"/>
      <c r="J170" s="65"/>
    </row>
    <row r="171" spans="2:10" x14ac:dyDescent="0.25">
      <c r="B171" s="65"/>
      <c r="C171" s="65"/>
      <c r="D171" s="65"/>
      <c r="E171" s="65"/>
      <c r="F171" s="65"/>
      <c r="G171" s="65"/>
      <c r="H171" s="65"/>
      <c r="I171" s="65"/>
      <c r="J171" s="65"/>
    </row>
    <row r="172" spans="2:10" x14ac:dyDescent="0.25">
      <c r="B172" s="65"/>
      <c r="C172" s="65"/>
      <c r="D172" s="65"/>
      <c r="E172" s="65"/>
      <c r="F172" s="65"/>
      <c r="G172" s="65"/>
      <c r="H172" s="65"/>
      <c r="I172" s="65"/>
      <c r="J172" s="65"/>
    </row>
    <row r="173" spans="2:10" x14ac:dyDescent="0.25"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2:10" x14ac:dyDescent="0.25"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2:10" x14ac:dyDescent="0.25">
      <c r="B175" s="65"/>
      <c r="C175" s="65"/>
      <c r="D175" s="65"/>
      <c r="E175" s="65"/>
      <c r="F175" s="65"/>
      <c r="G175" s="65"/>
      <c r="H175" s="65"/>
      <c r="I175" s="65"/>
      <c r="J175" s="65"/>
    </row>
    <row r="176" spans="2:10" x14ac:dyDescent="0.25">
      <c r="B176" s="65"/>
      <c r="C176" s="65"/>
      <c r="D176" s="65"/>
      <c r="E176" s="65"/>
      <c r="F176" s="65"/>
      <c r="G176" s="65"/>
      <c r="H176" s="65"/>
      <c r="I176" s="65"/>
      <c r="J176" s="65"/>
    </row>
    <row r="177" s="65" customFormat="1" x14ac:dyDescent="0.25"/>
    <row r="178" s="65" customFormat="1" x14ac:dyDescent="0.25"/>
    <row r="179" s="65" customFormat="1" x14ac:dyDescent="0.25"/>
    <row r="180" s="65" customFormat="1" x14ac:dyDescent="0.25"/>
    <row r="181" s="65" customFormat="1" x14ac:dyDescent="0.25"/>
    <row r="182" s="65" customFormat="1" x14ac:dyDescent="0.25"/>
    <row r="183" s="65" customFormat="1" x14ac:dyDescent="0.25"/>
    <row r="184" s="65" customFormat="1" x14ac:dyDescent="0.25"/>
    <row r="185" s="65" customFormat="1" x14ac:dyDescent="0.25"/>
    <row r="186" s="65" customFormat="1" x14ac:dyDescent="0.25"/>
    <row r="187" s="65" customFormat="1" x14ac:dyDescent="0.25"/>
    <row r="188" s="65" customFormat="1" x14ac:dyDescent="0.25"/>
    <row r="189" s="65" customFormat="1" x14ac:dyDescent="0.25"/>
    <row r="190" s="65" customFormat="1" x14ac:dyDescent="0.25"/>
    <row r="191" s="65" customFormat="1" x14ac:dyDescent="0.25"/>
    <row r="192" s="65" customFormat="1" x14ac:dyDescent="0.25"/>
    <row r="193" s="65" customFormat="1" x14ac:dyDescent="0.25"/>
    <row r="194" s="65" customFormat="1" x14ac:dyDescent="0.25"/>
    <row r="195" s="65" customFormat="1" x14ac:dyDescent="0.25"/>
    <row r="196" s="65" customFormat="1" x14ac:dyDescent="0.25"/>
    <row r="197" s="65" customFormat="1" x14ac:dyDescent="0.25"/>
    <row r="198" s="65" customFormat="1" x14ac:dyDescent="0.25"/>
    <row r="199" s="65" customFormat="1" x14ac:dyDescent="0.25"/>
    <row r="200" s="65" customFormat="1" x14ac:dyDescent="0.25"/>
    <row r="201" s="65" customFormat="1" x14ac:dyDescent="0.25"/>
    <row r="202" s="65" customFormat="1" x14ac:dyDescent="0.25"/>
    <row r="203" s="65" customFormat="1" x14ac:dyDescent="0.25"/>
    <row r="204" s="65" customFormat="1" x14ac:dyDescent="0.25"/>
    <row r="205" s="65" customFormat="1" x14ac:dyDescent="0.25"/>
    <row r="206" s="65" customFormat="1" x14ac:dyDescent="0.25"/>
    <row r="207" s="65" customFormat="1" x14ac:dyDescent="0.25"/>
    <row r="208" s="65" customFormat="1" x14ac:dyDescent="0.25"/>
    <row r="209" s="65" customFormat="1" x14ac:dyDescent="0.25"/>
    <row r="210" s="65" customFormat="1" x14ac:dyDescent="0.25"/>
    <row r="211" s="65" customFormat="1" x14ac:dyDescent="0.25"/>
    <row r="212" s="65" customFormat="1" x14ac:dyDescent="0.25"/>
    <row r="213" s="65" customFormat="1" x14ac:dyDescent="0.25"/>
    <row r="214" s="65" customFormat="1" x14ac:dyDescent="0.25"/>
    <row r="215" s="65" customFormat="1" x14ac:dyDescent="0.25"/>
    <row r="216" s="65" customFormat="1" x14ac:dyDescent="0.25"/>
    <row r="217" s="65" customFormat="1" x14ac:dyDescent="0.25"/>
    <row r="218" s="65" customFormat="1" x14ac:dyDescent="0.25"/>
    <row r="219" s="65" customFormat="1" x14ac:dyDescent="0.25"/>
    <row r="220" s="65" customFormat="1" x14ac:dyDescent="0.25"/>
    <row r="221" s="65" customFormat="1" x14ac:dyDescent="0.25"/>
    <row r="222" s="65" customFormat="1" x14ac:dyDescent="0.25"/>
    <row r="223" s="65" customFormat="1" x14ac:dyDescent="0.25"/>
    <row r="224" s="65" customFormat="1" x14ac:dyDescent="0.25"/>
    <row r="225" s="65" customFormat="1" x14ac:dyDescent="0.25"/>
    <row r="226" s="65" customFormat="1" x14ac:dyDescent="0.25"/>
    <row r="227" s="65" customFormat="1" x14ac:dyDescent="0.25"/>
    <row r="228" s="65" customFormat="1" x14ac:dyDescent="0.25"/>
    <row r="229" s="65" customFormat="1" x14ac:dyDescent="0.25"/>
    <row r="230" s="65" customFormat="1" x14ac:dyDescent="0.25"/>
    <row r="231" s="65" customFormat="1" x14ac:dyDescent="0.25"/>
    <row r="232" s="65" customFormat="1" x14ac:dyDescent="0.25"/>
    <row r="233" s="65" customFormat="1" x14ac:dyDescent="0.25"/>
    <row r="234" s="65" customFormat="1" x14ac:dyDescent="0.25"/>
    <row r="235" s="65" customFormat="1" x14ac:dyDescent="0.25"/>
    <row r="236" s="65" customFormat="1" x14ac:dyDescent="0.25"/>
    <row r="237" s="65" customFormat="1" x14ac:dyDescent="0.25"/>
    <row r="238" s="65" customFormat="1" x14ac:dyDescent="0.25"/>
    <row r="239" s="65" customFormat="1" x14ac:dyDescent="0.25"/>
    <row r="240" s="65" customFormat="1" x14ac:dyDescent="0.25"/>
    <row r="241" s="65" customFormat="1" x14ac:dyDescent="0.25"/>
    <row r="242" s="65" customFormat="1" x14ac:dyDescent="0.25"/>
    <row r="243" s="65" customFormat="1" x14ac:dyDescent="0.25"/>
    <row r="244" s="65" customFormat="1" x14ac:dyDescent="0.25"/>
    <row r="245" s="65" customFormat="1" x14ac:dyDescent="0.25"/>
    <row r="246" s="65" customFormat="1" x14ac:dyDescent="0.25"/>
    <row r="247" s="65" customFormat="1" x14ac:dyDescent="0.25"/>
    <row r="248" s="65" customFormat="1" x14ac:dyDescent="0.25"/>
    <row r="249" s="65" customFormat="1" x14ac:dyDescent="0.25"/>
    <row r="250" s="65" customFormat="1" x14ac:dyDescent="0.25"/>
    <row r="251" s="65" customFormat="1" x14ac:dyDescent="0.25"/>
    <row r="252" s="65" customFormat="1" x14ac:dyDescent="0.25"/>
    <row r="253" s="65" customFormat="1" x14ac:dyDescent="0.25"/>
    <row r="254" s="65" customFormat="1" x14ac:dyDescent="0.25"/>
    <row r="255" s="65" customFormat="1" x14ac:dyDescent="0.25"/>
    <row r="256" s="65" customFormat="1" x14ac:dyDescent="0.25"/>
    <row r="257" s="65" customFormat="1" x14ac:dyDescent="0.25"/>
    <row r="258" s="65" customFormat="1" x14ac:dyDescent="0.25"/>
    <row r="259" s="65" customFormat="1" x14ac:dyDescent="0.25"/>
    <row r="260" s="65" customFormat="1" x14ac:dyDescent="0.25"/>
    <row r="261" s="65" customFormat="1" x14ac:dyDescent="0.25"/>
    <row r="262" s="65" customFormat="1" x14ac:dyDescent="0.25"/>
    <row r="263" s="65" customFormat="1" x14ac:dyDescent="0.25"/>
    <row r="264" s="65" customFormat="1" x14ac:dyDescent="0.25"/>
    <row r="265" s="65" customFormat="1" x14ac:dyDescent="0.25"/>
    <row r="266" s="65" customFormat="1" x14ac:dyDescent="0.25"/>
    <row r="267" s="65" customFormat="1" x14ac:dyDescent="0.25"/>
    <row r="268" s="65" customFormat="1" x14ac:dyDescent="0.25"/>
    <row r="269" s="65" customFormat="1" x14ac:dyDescent="0.25"/>
    <row r="270" s="65" customFormat="1" x14ac:dyDescent="0.25"/>
    <row r="271" s="65" customFormat="1" x14ac:dyDescent="0.25"/>
    <row r="272" s="65" customFormat="1" x14ac:dyDescent="0.25"/>
    <row r="273" s="65" customFormat="1" x14ac:dyDescent="0.25"/>
    <row r="274" s="65" customFormat="1" x14ac:dyDescent="0.25"/>
    <row r="275" s="65" customFormat="1" x14ac:dyDescent="0.25"/>
    <row r="276" s="65" customFormat="1" x14ac:dyDescent="0.25"/>
    <row r="277" s="65" customFormat="1" x14ac:dyDescent="0.25"/>
    <row r="278" s="65" customFormat="1" x14ac:dyDescent="0.25"/>
    <row r="279" s="65" customFormat="1" x14ac:dyDescent="0.25"/>
    <row r="280" s="65" customFormat="1" x14ac:dyDescent="0.25"/>
    <row r="281" s="65" customFormat="1" x14ac:dyDescent="0.25"/>
    <row r="282" s="65" customFormat="1" x14ac:dyDescent="0.25"/>
    <row r="283" s="65" customFormat="1" x14ac:dyDescent="0.25"/>
    <row r="284" s="65" customFormat="1" x14ac:dyDescent="0.25"/>
    <row r="285" s="65" customFormat="1" x14ac:dyDescent="0.25"/>
    <row r="286" s="65" customFormat="1" x14ac:dyDescent="0.25"/>
    <row r="287" s="65" customFormat="1" x14ac:dyDescent="0.25"/>
    <row r="288" s="65" customFormat="1" x14ac:dyDescent="0.25"/>
    <row r="289" s="65" customFormat="1" x14ac:dyDescent="0.25"/>
    <row r="290" s="65" customFormat="1" x14ac:dyDescent="0.25"/>
    <row r="291" s="65" customFormat="1" x14ac:dyDescent="0.25"/>
    <row r="292" s="65" customFormat="1" x14ac:dyDescent="0.25"/>
    <row r="293" s="65" customFormat="1" x14ac:dyDescent="0.25"/>
    <row r="294" s="65" customFormat="1" x14ac:dyDescent="0.25"/>
    <row r="295" s="65" customFormat="1" x14ac:dyDescent="0.25"/>
    <row r="296" s="65" customFormat="1" x14ac:dyDescent="0.25"/>
    <row r="297" s="65" customFormat="1" x14ac:dyDescent="0.25"/>
    <row r="298" s="65" customFormat="1" x14ac:dyDescent="0.25"/>
    <row r="299" s="65" customFormat="1" x14ac:dyDescent="0.25"/>
    <row r="300" s="65" customFormat="1" x14ac:dyDescent="0.25"/>
    <row r="301" s="65" customFormat="1" x14ac:dyDescent="0.25"/>
    <row r="302" s="65" customFormat="1" x14ac:dyDescent="0.25"/>
    <row r="303" s="65" customFormat="1" x14ac:dyDescent="0.25"/>
    <row r="304" s="65" customFormat="1" x14ac:dyDescent="0.25"/>
    <row r="305" s="65" customFormat="1" x14ac:dyDescent="0.25"/>
    <row r="306" s="65" customFormat="1" x14ac:dyDescent="0.25"/>
    <row r="307" s="65" customFormat="1" x14ac:dyDescent="0.25"/>
    <row r="308" s="65" customFormat="1" x14ac:dyDescent="0.25"/>
    <row r="309" s="65" customFormat="1" x14ac:dyDescent="0.25"/>
    <row r="310" s="65" customFormat="1" x14ac:dyDescent="0.25"/>
    <row r="311" s="65" customFormat="1" x14ac:dyDescent="0.25"/>
    <row r="312" s="65" customFormat="1" x14ac:dyDescent="0.25"/>
    <row r="313" s="65" customFormat="1" x14ac:dyDescent="0.25"/>
    <row r="314" s="65" customFormat="1" x14ac:dyDescent="0.25"/>
    <row r="315" s="65" customFormat="1" x14ac:dyDescent="0.25"/>
    <row r="316" s="65" customFormat="1" x14ac:dyDescent="0.25"/>
    <row r="317" s="65" customFormat="1" x14ac:dyDescent="0.25"/>
    <row r="318" s="65" customFormat="1" x14ac:dyDescent="0.25"/>
    <row r="319" s="65" customFormat="1" x14ac:dyDescent="0.25"/>
    <row r="320" s="65" customFormat="1" x14ac:dyDescent="0.25"/>
    <row r="321" s="65" customFormat="1" x14ac:dyDescent="0.25"/>
  </sheetData>
  <sheetProtection deleteColumns="0" deleteRows="0" selectLockedCells="1"/>
  <mergeCells count="107">
    <mergeCell ref="B134:G134"/>
    <mergeCell ref="B136:G136"/>
    <mergeCell ref="C12:G12"/>
    <mergeCell ref="C13:G13"/>
    <mergeCell ref="B15:G15"/>
    <mergeCell ref="C19:G19"/>
    <mergeCell ref="B39:F39"/>
    <mergeCell ref="C30:G30"/>
    <mergeCell ref="B2:G2"/>
    <mergeCell ref="B17:F17"/>
    <mergeCell ref="C6:G6"/>
    <mergeCell ref="C7:G7"/>
    <mergeCell ref="C8:G8"/>
    <mergeCell ref="C9:G9"/>
    <mergeCell ref="C10:G10"/>
    <mergeCell ref="C11:G11"/>
    <mergeCell ref="B6:B13"/>
    <mergeCell ref="C5:G5"/>
    <mergeCell ref="B48:F48"/>
    <mergeCell ref="B49:F49"/>
    <mergeCell ref="B50:F50"/>
    <mergeCell ref="B51:F51"/>
    <mergeCell ref="B52:F52"/>
    <mergeCell ref="B53:F53"/>
    <mergeCell ref="C41:F41"/>
    <mergeCell ref="C42:F42"/>
    <mergeCell ref="C46:G46"/>
    <mergeCell ref="B47:F47"/>
    <mergeCell ref="B44:F44"/>
    <mergeCell ref="B60:F60"/>
    <mergeCell ref="B61:F61"/>
    <mergeCell ref="B64:F64"/>
    <mergeCell ref="B65:F65"/>
    <mergeCell ref="B66:F66"/>
    <mergeCell ref="C68:G68"/>
    <mergeCell ref="B69:F69"/>
    <mergeCell ref="B70:F70"/>
    <mergeCell ref="B62:F62"/>
    <mergeCell ref="B63:F63"/>
    <mergeCell ref="B54:F54"/>
    <mergeCell ref="B55:F55"/>
    <mergeCell ref="B56:F56"/>
    <mergeCell ref="B57:F57"/>
    <mergeCell ref="B58:F58"/>
    <mergeCell ref="B59:F59"/>
    <mergeCell ref="B80:F80"/>
    <mergeCell ref="B82:F82"/>
    <mergeCell ref="B84:F84"/>
    <mergeCell ref="B86:F86"/>
    <mergeCell ref="B88:F88"/>
    <mergeCell ref="B90:F90"/>
    <mergeCell ref="B78:F78"/>
    <mergeCell ref="B71:F71"/>
    <mergeCell ref="B72:F72"/>
    <mergeCell ref="B73:F73"/>
    <mergeCell ref="B74:F74"/>
    <mergeCell ref="B75:F75"/>
    <mergeCell ref="B76:F76"/>
    <mergeCell ref="B77:F77"/>
    <mergeCell ref="B151:G153"/>
    <mergeCell ref="B154:G154"/>
    <mergeCell ref="B161:G161"/>
    <mergeCell ref="B109:F109"/>
    <mergeCell ref="H119:J119"/>
    <mergeCell ref="B115:F115"/>
    <mergeCell ref="B116:F116"/>
    <mergeCell ref="B128:F128"/>
    <mergeCell ref="B129:F129"/>
    <mergeCell ref="B137:G137"/>
    <mergeCell ref="B138:G138"/>
    <mergeCell ref="B139:G139"/>
    <mergeCell ref="B142:G142"/>
    <mergeCell ref="F145:G145"/>
    <mergeCell ref="F147:G147"/>
    <mergeCell ref="B121:F121"/>
    <mergeCell ref="B122:F122"/>
    <mergeCell ref="B123:F123"/>
    <mergeCell ref="B124:F124"/>
    <mergeCell ref="B125:F125"/>
    <mergeCell ref="B127:F127"/>
    <mergeCell ref="B126:F126"/>
    <mergeCell ref="B111:F111"/>
    <mergeCell ref="B112:F112"/>
    <mergeCell ref="B131:F131"/>
    <mergeCell ref="C4:G4"/>
    <mergeCell ref="H106:J106"/>
    <mergeCell ref="B118:J118"/>
    <mergeCell ref="B119:F120"/>
    <mergeCell ref="G119:G120"/>
    <mergeCell ref="B105:J105"/>
    <mergeCell ref="B106:F107"/>
    <mergeCell ref="G106:G107"/>
    <mergeCell ref="B113:F113"/>
    <mergeCell ref="B114:F114"/>
    <mergeCell ref="B101:F101"/>
    <mergeCell ref="B103:J103"/>
    <mergeCell ref="B97:F97"/>
    <mergeCell ref="B98:F98"/>
    <mergeCell ref="B99:F99"/>
    <mergeCell ref="B108:F108"/>
    <mergeCell ref="B110:F110"/>
    <mergeCell ref="B91:F91"/>
    <mergeCell ref="B92:F92"/>
    <mergeCell ref="B93:F93"/>
    <mergeCell ref="B94:F94"/>
    <mergeCell ref="B95:F95"/>
    <mergeCell ref="B96:F96"/>
  </mergeCells>
  <conditionalFormatting sqref="G131:J131">
    <cfRule type="cellIs" dxfId="0" priority="1" operator="notEqual">
      <formula>0</formula>
    </cfRule>
  </conditionalFormatting>
  <dataValidations count="1">
    <dataValidation type="list" allowBlank="1" showInputMessage="1" showErrorMessage="1" sqref="C4:G4" xr:uid="{00000000-0002-0000-0E00-000000000000}">
      <formula1>AKTIVNOST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landscape" blackAndWhite="1" r:id="rId1"/>
  <rowBreaks count="2" manualBreakCount="2">
    <brk id="38" min="1" max="9" man="1"/>
    <brk id="78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R45"/>
  <sheetViews>
    <sheetView showGridLines="0" tabSelected="1" workbookViewId="0">
      <selection activeCell="F2" sqref="F2"/>
    </sheetView>
  </sheetViews>
  <sheetFormatPr defaultColWidth="9.140625" defaultRowHeight="15" x14ac:dyDescent="0.25"/>
  <cols>
    <col min="1" max="1" width="9.140625" style="65"/>
    <col min="2" max="2" width="31.85546875" style="66" customWidth="1"/>
    <col min="3" max="3" width="21.7109375" style="65" customWidth="1"/>
    <col min="4" max="4" width="11.85546875" style="65" customWidth="1"/>
    <col min="5" max="5" width="15" style="65" customWidth="1"/>
    <col min="6" max="6" width="21.7109375" style="65" customWidth="1"/>
    <col min="7" max="7" width="8.5703125" style="65" customWidth="1"/>
    <col min="8" max="16384" width="9.140625" style="65"/>
  </cols>
  <sheetData>
    <row r="1" spans="2:6" s="63" customFormat="1" ht="14.45" x14ac:dyDescent="0.3">
      <c r="B1" s="22"/>
      <c r="E1" s="320" t="s">
        <v>340</v>
      </c>
      <c r="F1" s="321">
        <v>2026</v>
      </c>
    </row>
    <row r="2" spans="2:6" s="63" customFormat="1" ht="14.45" x14ac:dyDescent="0.3">
      <c r="B2" s="22"/>
      <c r="F2" s="485" t="s">
        <v>353</v>
      </c>
    </row>
    <row r="3" spans="2:6" s="63" customFormat="1" ht="14.45" x14ac:dyDescent="0.3">
      <c r="B3" s="22"/>
    </row>
    <row r="4" spans="2:6" s="63" customFormat="1" ht="15" customHeight="1" x14ac:dyDescent="0.3">
      <c r="B4" s="515" t="str">
        <f>UPPER("opći podaci  o nositelju  programa")</f>
        <v>OPĆI PODACI  O NOSITELJU  PROGRAMA</v>
      </c>
      <c r="C4" s="516"/>
      <c r="D4" s="516"/>
      <c r="E4" s="516"/>
      <c r="F4" s="517"/>
    </row>
    <row r="5" spans="2:6" s="63" customFormat="1" ht="30" customHeight="1" x14ac:dyDescent="0.3">
      <c r="B5" s="29" t="s">
        <v>8</v>
      </c>
      <c r="C5" s="508"/>
      <c r="D5" s="508"/>
      <c r="E5" s="508"/>
      <c r="F5" s="508"/>
    </row>
    <row r="6" spans="2:6" s="63" customFormat="1" ht="30" customHeight="1" x14ac:dyDescent="0.25">
      <c r="B6" s="30" t="s">
        <v>9</v>
      </c>
      <c r="C6" s="508"/>
      <c r="D6" s="508"/>
      <c r="E6" s="508"/>
      <c r="F6" s="508"/>
    </row>
    <row r="7" spans="2:6" s="63" customFormat="1" ht="20.100000000000001" customHeight="1" x14ac:dyDescent="0.25">
      <c r="B7" s="30" t="s">
        <v>10</v>
      </c>
      <c r="C7" s="508"/>
      <c r="D7" s="508"/>
      <c r="E7" s="508"/>
      <c r="F7" s="508"/>
    </row>
    <row r="8" spans="2:6" s="63" customFormat="1" ht="20.100000000000001" customHeight="1" x14ac:dyDescent="0.25">
      <c r="B8" s="30" t="s">
        <v>11</v>
      </c>
      <c r="C8" s="508"/>
      <c r="D8" s="508"/>
      <c r="E8" s="508"/>
      <c r="F8" s="508"/>
    </row>
    <row r="9" spans="2:6" s="63" customFormat="1" ht="20.100000000000001" customHeight="1" x14ac:dyDescent="0.25">
      <c r="B9" s="30" t="s">
        <v>12</v>
      </c>
      <c r="C9" s="508"/>
      <c r="D9" s="508"/>
      <c r="E9" s="20" t="s">
        <v>13</v>
      </c>
      <c r="F9" s="179"/>
    </row>
    <row r="10" spans="2:6" s="63" customFormat="1" ht="20.100000000000001" customHeight="1" x14ac:dyDescent="0.25">
      <c r="B10" s="38" t="s">
        <v>16</v>
      </c>
      <c r="C10" s="508"/>
      <c r="D10" s="508"/>
      <c r="E10" s="508"/>
      <c r="F10" s="508"/>
    </row>
    <row r="11" spans="2:6" s="63" customFormat="1" ht="20.100000000000001" customHeight="1" x14ac:dyDescent="0.25">
      <c r="B11" s="30" t="s">
        <v>91</v>
      </c>
      <c r="C11" s="508"/>
      <c r="D11" s="508"/>
      <c r="E11" s="508"/>
      <c r="F11" s="508"/>
    </row>
    <row r="12" spans="2:6" s="63" customFormat="1" ht="20.100000000000001" customHeight="1" x14ac:dyDescent="0.25">
      <c r="B12" s="30" t="s">
        <v>23</v>
      </c>
      <c r="C12" s="508"/>
      <c r="D12" s="508"/>
      <c r="E12" s="508"/>
      <c r="F12" s="508"/>
    </row>
    <row r="13" spans="2:6" s="63" customFormat="1" ht="20.100000000000001" customHeight="1" x14ac:dyDescent="0.25">
      <c r="B13" s="30" t="s">
        <v>14</v>
      </c>
      <c r="C13" s="514"/>
      <c r="D13" s="508"/>
      <c r="E13" s="20" t="s">
        <v>93</v>
      </c>
      <c r="F13" s="324"/>
    </row>
    <row r="14" spans="2:6" s="63" customFormat="1" ht="20.100000000000001" customHeight="1" x14ac:dyDescent="0.25">
      <c r="B14" s="30" t="s">
        <v>15</v>
      </c>
      <c r="C14" s="508"/>
      <c r="D14" s="508"/>
      <c r="E14" s="20" t="s">
        <v>92</v>
      </c>
      <c r="F14" s="179"/>
    </row>
    <row r="15" spans="2:6" s="63" customFormat="1" ht="38.25" customHeight="1" x14ac:dyDescent="0.25">
      <c r="B15" s="30" t="s">
        <v>94</v>
      </c>
      <c r="C15" s="324"/>
      <c r="D15" s="510" t="s">
        <v>99</v>
      </c>
      <c r="E15" s="511"/>
      <c r="F15" s="319"/>
    </row>
    <row r="16" spans="2:6" s="63" customFormat="1" ht="32.25" customHeight="1" x14ac:dyDescent="0.25">
      <c r="B16" s="30" t="s">
        <v>21</v>
      </c>
      <c r="C16" s="33"/>
      <c r="D16" s="34"/>
      <c r="E16" s="35"/>
      <c r="F16" s="36"/>
    </row>
    <row r="17" spans="2:6" s="63" customFormat="1" ht="15" customHeight="1" x14ac:dyDescent="0.25">
      <c r="B17" s="513" t="s">
        <v>24</v>
      </c>
      <c r="C17" s="513"/>
      <c r="D17" s="513"/>
      <c r="E17" s="513"/>
      <c r="F17" s="513"/>
    </row>
    <row r="18" spans="2:6" s="63" customFormat="1" ht="20.100000000000001" customHeight="1" x14ac:dyDescent="0.25">
      <c r="B18" s="29" t="s">
        <v>17</v>
      </c>
      <c r="C18" s="519"/>
      <c r="D18" s="519"/>
      <c r="E18" s="519"/>
      <c r="F18" s="519"/>
    </row>
    <row r="19" spans="2:6" s="63" customFormat="1" ht="20.100000000000001" customHeight="1" x14ac:dyDescent="0.25">
      <c r="B19" s="30" t="s">
        <v>18</v>
      </c>
      <c r="C19" s="512"/>
      <c r="D19" s="512"/>
      <c r="E19" s="19" t="s">
        <v>22</v>
      </c>
      <c r="F19" s="45"/>
    </row>
    <row r="20" spans="2:6" s="63" customFormat="1" ht="20.100000000000001" customHeight="1" x14ac:dyDescent="0.25">
      <c r="B20" s="30" t="s">
        <v>17</v>
      </c>
      <c r="C20" s="519"/>
      <c r="D20" s="519"/>
      <c r="E20" s="519"/>
      <c r="F20" s="519"/>
    </row>
    <row r="21" spans="2:6" s="63" customFormat="1" ht="20.100000000000001" customHeight="1" x14ac:dyDescent="0.25">
      <c r="B21" s="30" t="s">
        <v>18</v>
      </c>
      <c r="C21" s="512"/>
      <c r="D21" s="512"/>
      <c r="E21" s="19" t="s">
        <v>22</v>
      </c>
      <c r="F21" s="45"/>
    </row>
    <row r="22" spans="2:6" s="63" customFormat="1" ht="20.100000000000001" customHeight="1" x14ac:dyDescent="0.25">
      <c r="B22" s="30" t="s">
        <v>17</v>
      </c>
      <c r="C22" s="519"/>
      <c r="D22" s="519"/>
      <c r="E22" s="519"/>
      <c r="F22" s="519"/>
    </row>
    <row r="23" spans="2:6" s="63" customFormat="1" ht="20.100000000000001" customHeight="1" x14ac:dyDescent="0.25">
      <c r="B23" s="42" t="s">
        <v>18</v>
      </c>
      <c r="C23" s="512"/>
      <c r="D23" s="512"/>
      <c r="E23" s="21" t="s">
        <v>22</v>
      </c>
      <c r="F23" s="45"/>
    </row>
    <row r="24" spans="2:6" s="63" customFormat="1" ht="20.100000000000001" customHeight="1" x14ac:dyDescent="0.25">
      <c r="B24" s="513" t="s">
        <v>95</v>
      </c>
      <c r="C24" s="513"/>
      <c r="D24" s="513"/>
      <c r="E24" s="513"/>
      <c r="F24" s="513"/>
    </row>
    <row r="25" spans="2:6" s="63" customFormat="1" ht="20.100000000000001" customHeight="1" x14ac:dyDescent="0.25">
      <c r="B25" s="43" t="s">
        <v>96</v>
      </c>
      <c r="C25" s="518"/>
      <c r="D25" s="518"/>
      <c r="E25" s="518"/>
      <c r="F25" s="518"/>
    </row>
    <row r="26" spans="2:6" s="63" customFormat="1" ht="20.100000000000001" customHeight="1" x14ac:dyDescent="0.25">
      <c r="B26" s="32" t="s">
        <v>90</v>
      </c>
      <c r="C26" s="509"/>
      <c r="D26" s="509"/>
      <c r="E26" s="509"/>
      <c r="F26" s="509"/>
    </row>
    <row r="27" spans="2:6" s="63" customFormat="1" ht="20.100000000000001" customHeight="1" x14ac:dyDescent="0.25">
      <c r="B27" s="32" t="s">
        <v>97</v>
      </c>
      <c r="C27" s="509"/>
      <c r="D27" s="509"/>
      <c r="E27" s="20" t="s">
        <v>12</v>
      </c>
      <c r="F27" s="45"/>
    </row>
    <row r="28" spans="2:6" s="63" customFormat="1" ht="20.100000000000001" customHeight="1" x14ac:dyDescent="0.25">
      <c r="B28" s="31" t="s">
        <v>16</v>
      </c>
      <c r="C28" s="512"/>
      <c r="D28" s="512"/>
      <c r="E28" s="512"/>
      <c r="F28" s="512"/>
    </row>
    <row r="29" spans="2:6" s="63" customFormat="1" ht="30" x14ac:dyDescent="0.25">
      <c r="B29" s="32" t="s">
        <v>98</v>
      </c>
      <c r="C29" s="318"/>
      <c r="D29" s="520"/>
      <c r="E29" s="520"/>
      <c r="F29" s="520"/>
    </row>
    <row r="30" spans="2:6" s="63" customFormat="1" ht="15.75" x14ac:dyDescent="0.25">
      <c r="B30" s="513" t="s">
        <v>125</v>
      </c>
      <c r="C30" s="513"/>
      <c r="D30" s="513"/>
      <c r="E30" s="513"/>
      <c r="F30" s="513"/>
    </row>
    <row r="31" spans="2:6" s="63" customFormat="1" ht="30" customHeight="1" x14ac:dyDescent="0.25">
      <c r="B31" s="38" t="s">
        <v>20</v>
      </c>
      <c r="C31" s="39" t="s">
        <v>4</v>
      </c>
      <c r="D31" s="39" t="s">
        <v>5</v>
      </c>
      <c r="E31" s="39" t="s">
        <v>6</v>
      </c>
      <c r="F31" s="39" t="s">
        <v>7</v>
      </c>
    </row>
    <row r="32" spans="2:6" s="64" customFormat="1" ht="20.100000000000001" customHeight="1" x14ac:dyDescent="0.25">
      <c r="B32" s="30" t="s">
        <v>0</v>
      </c>
      <c r="C32" s="37"/>
      <c r="D32" s="37"/>
      <c r="E32" s="37"/>
      <c r="F32" s="37"/>
    </row>
    <row r="33" spans="2:18" s="64" customFormat="1" ht="20.100000000000001" customHeight="1" x14ac:dyDescent="0.25">
      <c r="B33" s="30" t="s">
        <v>1</v>
      </c>
      <c r="C33" s="28"/>
      <c r="D33" s="28"/>
      <c r="E33" s="28"/>
      <c r="F33" s="28"/>
    </row>
    <row r="34" spans="2:18" s="64" customFormat="1" ht="20.100000000000001" customHeight="1" x14ac:dyDescent="0.25">
      <c r="B34" s="38" t="s">
        <v>2</v>
      </c>
      <c r="C34" s="28"/>
      <c r="D34" s="28"/>
      <c r="E34" s="28"/>
      <c r="F34" s="28"/>
    </row>
    <row r="35" spans="2:18" s="64" customFormat="1" ht="20.100000000000001" customHeight="1" x14ac:dyDescent="0.25">
      <c r="B35" s="40" t="s">
        <v>83</v>
      </c>
      <c r="C35" s="28"/>
      <c r="D35" s="28"/>
      <c r="E35" s="28"/>
      <c r="F35" s="28"/>
    </row>
    <row r="36" spans="2:18" s="64" customFormat="1" ht="20.100000000000001" customHeight="1" x14ac:dyDescent="0.25">
      <c r="B36" s="40" t="s">
        <v>77</v>
      </c>
      <c r="C36" s="28"/>
      <c r="D36" s="28"/>
      <c r="E36" s="28"/>
      <c r="F36" s="28"/>
    </row>
    <row r="37" spans="2:18" s="64" customFormat="1" ht="20.100000000000001" customHeight="1" thickBot="1" x14ac:dyDescent="0.3">
      <c r="B37" s="41" t="s">
        <v>3</v>
      </c>
      <c r="C37" s="28"/>
      <c r="D37" s="28"/>
      <c r="E37" s="28"/>
      <c r="F37" s="28"/>
    </row>
    <row r="38" spans="2:18" s="63" customFormat="1" ht="20.100000000000001" customHeight="1" thickTop="1" x14ac:dyDescent="0.25">
      <c r="B38" s="155" t="s">
        <v>19</v>
      </c>
      <c r="C38" s="154">
        <f>SUM(C32:C37)</f>
        <v>0</v>
      </c>
      <c r="D38" s="154">
        <f>SUM(D32:D37)</f>
        <v>0</v>
      </c>
      <c r="E38" s="154">
        <f>SUM(E32:E37)</f>
        <v>0</v>
      </c>
      <c r="F38" s="154">
        <f>SUM(F32:F37)</f>
        <v>0</v>
      </c>
    </row>
    <row r="39" spans="2:18" s="63" customFormat="1" x14ac:dyDescent="0.25">
      <c r="B39" s="64"/>
    </row>
    <row r="40" spans="2:18" x14ac:dyDescent="0.25"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2:18" x14ac:dyDescent="0.25"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</row>
    <row r="42" spans="2:18" x14ac:dyDescent="0.25"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spans="2:18" x14ac:dyDescent="0.25"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</row>
    <row r="44" spans="2:18" x14ac:dyDescent="0.25"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2:18" x14ac:dyDescent="0.25">
      <c r="I45" s="63"/>
      <c r="J45" s="63"/>
      <c r="K45" s="63"/>
      <c r="L45" s="63"/>
      <c r="M45" s="63"/>
      <c r="N45" s="63"/>
      <c r="O45" s="63"/>
      <c r="P45" s="63"/>
      <c r="Q45" s="63"/>
      <c r="R45" s="63"/>
    </row>
  </sheetData>
  <sheetProtection selectLockedCells="1"/>
  <mergeCells count="26">
    <mergeCell ref="B4:F4"/>
    <mergeCell ref="C5:F5"/>
    <mergeCell ref="C6:F6"/>
    <mergeCell ref="B30:F30"/>
    <mergeCell ref="C26:F26"/>
    <mergeCell ref="C7:F7"/>
    <mergeCell ref="C8:F8"/>
    <mergeCell ref="C25:F25"/>
    <mergeCell ref="C18:F18"/>
    <mergeCell ref="C20:F20"/>
    <mergeCell ref="C22:F22"/>
    <mergeCell ref="C28:F28"/>
    <mergeCell ref="D29:F29"/>
    <mergeCell ref="C9:D9"/>
    <mergeCell ref="C10:F10"/>
    <mergeCell ref="C11:F11"/>
    <mergeCell ref="C12:F12"/>
    <mergeCell ref="C14:D14"/>
    <mergeCell ref="C27:D27"/>
    <mergeCell ref="D15:E15"/>
    <mergeCell ref="C23:D23"/>
    <mergeCell ref="C21:D21"/>
    <mergeCell ref="B17:F17"/>
    <mergeCell ref="C19:D19"/>
    <mergeCell ref="C13:D13"/>
    <mergeCell ref="B24:F24"/>
  </mergeCells>
  <dataValidations count="1">
    <dataValidation type="list" allowBlank="1" showInputMessage="1" showErrorMessage="1" sqref="C29 C16" xr:uid="{00000000-0002-0000-0100-000000000000}">
      <formula1>"Da,Ne"</formula1>
    </dataValidation>
  </dataValidations>
  <printOptions horizontalCentered="1"/>
  <pageMargins left="0.70866141732283472" right="0.70866141732283472" top="0.59055118110236227" bottom="0.39370078740157483" header="0.39370078740157483" footer="0.3937007874015748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B1:K432"/>
  <sheetViews>
    <sheetView showGridLines="0" workbookViewId="0">
      <selection activeCell="H32" sqref="H32"/>
    </sheetView>
  </sheetViews>
  <sheetFormatPr defaultColWidth="9.140625" defaultRowHeight="15" x14ac:dyDescent="0.25"/>
  <cols>
    <col min="1" max="1" width="9.140625" style="65"/>
    <col min="2" max="2" width="4.42578125" style="65" bestFit="1" customWidth="1"/>
    <col min="3" max="3" width="33.140625" style="65" customWidth="1"/>
    <col min="4" max="4" width="14.7109375" style="65" customWidth="1"/>
    <col min="5" max="5" width="17.28515625" style="65" customWidth="1"/>
    <col min="6" max="6" width="24.140625" style="65" customWidth="1"/>
    <col min="7" max="7" width="23.85546875" style="65" customWidth="1"/>
    <col min="8" max="8" width="4.85546875" style="65" bestFit="1" customWidth="1"/>
    <col min="9" max="9" width="9" style="65" customWidth="1"/>
    <col min="10" max="10" width="36.28515625" hidden="1" customWidth="1"/>
    <col min="11" max="11" width="22.140625" style="65" bestFit="1" customWidth="1"/>
    <col min="12" max="16384" width="9.140625" style="65"/>
  </cols>
  <sheetData>
    <row r="1" spans="2:10" x14ac:dyDescent="0.25">
      <c r="J1" s="65"/>
    </row>
    <row r="2" spans="2:10" ht="15" customHeight="1" x14ac:dyDescent="0.25">
      <c r="B2" s="521" t="s">
        <v>25</v>
      </c>
      <c r="C2" s="521"/>
      <c r="D2" s="521"/>
      <c r="E2" s="521"/>
      <c r="F2" s="521"/>
      <c r="G2" s="521"/>
      <c r="J2" s="65"/>
    </row>
    <row r="3" spans="2:10" x14ac:dyDescent="0.25">
      <c r="B3" s="52" t="s">
        <v>101</v>
      </c>
      <c r="C3" s="24" t="s">
        <v>80</v>
      </c>
      <c r="D3" s="24" t="s">
        <v>27</v>
      </c>
      <c r="E3" s="24" t="s">
        <v>28</v>
      </c>
      <c r="F3" s="24" t="s">
        <v>112</v>
      </c>
      <c r="J3" s="65"/>
    </row>
    <row r="4" spans="2:10" ht="30" x14ac:dyDescent="0.25">
      <c r="B4" s="175">
        <v>1</v>
      </c>
      <c r="C4" s="44" t="s">
        <v>136</v>
      </c>
      <c r="D4" s="180">
        <f>COUNTIFS(H$32:H$431,"M",F$32:F$431,C4)</f>
        <v>0</v>
      </c>
      <c r="E4" s="180">
        <f>COUNTIFS(H$32:H$431,"Ž",F$32:F$431,C4)</f>
        <v>0</v>
      </c>
      <c r="F4" s="180">
        <f>+D4+E4</f>
        <v>0</v>
      </c>
      <c r="J4" s="65"/>
    </row>
    <row r="5" spans="2:10" ht="30" x14ac:dyDescent="0.25">
      <c r="B5" s="175">
        <v>2</v>
      </c>
      <c r="C5" s="44" t="s">
        <v>78</v>
      </c>
      <c r="D5" s="180">
        <f>COUNTIFS(H$32:H$431,"M",F$32:F$431,C5)</f>
        <v>0</v>
      </c>
      <c r="E5" s="180">
        <f>COUNTIFS(H$32:H$431,"Ž",F$32:F$431,C5)</f>
        <v>0</v>
      </c>
      <c r="F5" s="180">
        <f>+D5+E5</f>
        <v>0</v>
      </c>
      <c r="J5" s="65"/>
    </row>
    <row r="6" spans="2:10" ht="30" x14ac:dyDescent="0.25">
      <c r="B6" s="175">
        <v>3</v>
      </c>
      <c r="C6" s="44" t="s">
        <v>137</v>
      </c>
      <c r="D6" s="180">
        <f>COUNTIFS(H$32:H$431,"M",F$32:F$431,C6)</f>
        <v>0</v>
      </c>
      <c r="E6" s="180">
        <f>COUNTIFS(H$32:H$431,"Ž",F$32:F$431,C6)</f>
        <v>0</v>
      </c>
      <c r="F6" s="180">
        <f>+D6+E6</f>
        <v>0</v>
      </c>
      <c r="J6" s="65"/>
    </row>
    <row r="7" spans="2:10" ht="30.75" thickBot="1" x14ac:dyDescent="0.3">
      <c r="B7" s="176">
        <v>4</v>
      </c>
      <c r="C7" s="177" t="s">
        <v>30</v>
      </c>
      <c r="D7" s="180">
        <f>COUNTIFS(H$32:H$431,"M",F$32:F$431,C7)</f>
        <v>0</v>
      </c>
      <c r="E7" s="180">
        <f>COUNTIFS(H$32:H$431,"Ž",F$32:F$431,C7)</f>
        <v>0</v>
      </c>
      <c r="F7" s="180">
        <f>+D7+E7</f>
        <v>0</v>
      </c>
      <c r="H7" s="530"/>
      <c r="I7" s="530"/>
      <c r="J7" s="65"/>
    </row>
    <row r="8" spans="2:10" ht="15.75" customHeight="1" thickTop="1" x14ac:dyDescent="0.25">
      <c r="B8" s="531" t="s">
        <v>31</v>
      </c>
      <c r="C8" s="531"/>
      <c r="D8" s="133">
        <f>SUM(D4:D7)</f>
        <v>0</v>
      </c>
      <c r="E8" s="133">
        <f>SUM(E4:E7)</f>
        <v>0</v>
      </c>
      <c r="F8" s="133">
        <f>SUM(F4:F7)</f>
        <v>0</v>
      </c>
      <c r="H8" s="530"/>
      <c r="I8" s="530"/>
      <c r="J8" s="65"/>
    </row>
    <row r="9" spans="2:10" x14ac:dyDescent="0.25">
      <c r="J9" s="65"/>
    </row>
    <row r="10" spans="2:10" x14ac:dyDescent="0.25">
      <c r="J10" s="65"/>
    </row>
    <row r="11" spans="2:10" x14ac:dyDescent="0.25">
      <c r="B11" s="525" t="s">
        <v>103</v>
      </c>
      <c r="C11" s="526"/>
      <c r="D11" s="526"/>
      <c r="E11" s="526"/>
      <c r="F11" s="526"/>
      <c r="G11" s="527"/>
      <c r="J11" s="65"/>
    </row>
    <row r="12" spans="2:10" x14ac:dyDescent="0.25">
      <c r="B12" s="178" t="s">
        <v>101</v>
      </c>
      <c r="C12" s="23" t="s">
        <v>26</v>
      </c>
      <c r="D12" s="23" t="s">
        <v>32</v>
      </c>
      <c r="E12" s="23" t="s">
        <v>27</v>
      </c>
      <c r="F12" s="23" t="s">
        <v>28</v>
      </c>
      <c r="G12" s="23" t="s">
        <v>29</v>
      </c>
      <c r="J12" s="65"/>
    </row>
    <row r="13" spans="2:10" x14ac:dyDescent="0.25">
      <c r="B13" s="175">
        <v>1</v>
      </c>
      <c r="C13" s="325"/>
      <c r="D13" s="179"/>
      <c r="E13" s="180">
        <f t="shared" ref="E13:E24" si="0">COUNTIFS(H$32:H$431,"M",G$32:G$431,C13)</f>
        <v>0</v>
      </c>
      <c r="F13" s="180">
        <f>COUNTIFS(H$32:H$431,"Ž",G$32:G$431,C13)</f>
        <v>0</v>
      </c>
      <c r="G13" s="180">
        <f>+E13+F13</f>
        <v>0</v>
      </c>
      <c r="J13" s="65"/>
    </row>
    <row r="14" spans="2:10" x14ac:dyDescent="0.25">
      <c r="B14" s="175">
        <v>2</v>
      </c>
      <c r="C14" s="325"/>
      <c r="D14" s="179"/>
      <c r="E14" s="180">
        <f t="shared" si="0"/>
        <v>0</v>
      </c>
      <c r="F14" s="180">
        <f t="shared" ref="F14:F24" si="1">COUNTIFS(H$32:H$431,"Ž",G$32:G$431,C14)</f>
        <v>0</v>
      </c>
      <c r="G14" s="180">
        <f t="shared" ref="G14:G24" si="2">+E14+F14</f>
        <v>0</v>
      </c>
      <c r="J14" s="65"/>
    </row>
    <row r="15" spans="2:10" x14ac:dyDescent="0.25">
      <c r="B15" s="175">
        <v>3</v>
      </c>
      <c r="C15" s="325"/>
      <c r="D15" s="179"/>
      <c r="E15" s="180">
        <f t="shared" si="0"/>
        <v>0</v>
      </c>
      <c r="F15" s="180">
        <f t="shared" si="1"/>
        <v>0</v>
      </c>
      <c r="G15" s="180">
        <f t="shared" si="2"/>
        <v>0</v>
      </c>
      <c r="J15" s="65"/>
    </row>
    <row r="16" spans="2:10" x14ac:dyDescent="0.25">
      <c r="B16" s="175">
        <v>4</v>
      </c>
      <c r="C16" s="325"/>
      <c r="D16" s="179"/>
      <c r="E16" s="180">
        <f t="shared" si="0"/>
        <v>0</v>
      </c>
      <c r="F16" s="180">
        <f t="shared" si="1"/>
        <v>0</v>
      </c>
      <c r="G16" s="180">
        <f t="shared" si="2"/>
        <v>0</v>
      </c>
      <c r="J16" s="65"/>
    </row>
    <row r="17" spans="2:11" x14ac:dyDescent="0.25">
      <c r="B17" s="175">
        <v>5</v>
      </c>
      <c r="C17" s="325"/>
      <c r="D17" s="179"/>
      <c r="E17" s="180">
        <f t="shared" si="0"/>
        <v>0</v>
      </c>
      <c r="F17" s="180">
        <f t="shared" si="1"/>
        <v>0</v>
      </c>
      <c r="G17" s="180">
        <f t="shared" si="2"/>
        <v>0</v>
      </c>
      <c r="J17" s="65"/>
    </row>
    <row r="18" spans="2:11" x14ac:dyDescent="0.25">
      <c r="B18" s="175">
        <v>6</v>
      </c>
      <c r="C18" s="179"/>
      <c r="D18" s="179"/>
      <c r="E18" s="180">
        <f t="shared" si="0"/>
        <v>0</v>
      </c>
      <c r="F18" s="180">
        <f t="shared" si="1"/>
        <v>0</v>
      </c>
      <c r="G18" s="180">
        <f t="shared" si="2"/>
        <v>0</v>
      </c>
      <c r="J18" s="65"/>
    </row>
    <row r="19" spans="2:11" x14ac:dyDescent="0.25">
      <c r="B19" s="175">
        <v>7</v>
      </c>
      <c r="C19" s="179"/>
      <c r="D19" s="179"/>
      <c r="E19" s="180">
        <f t="shared" si="0"/>
        <v>0</v>
      </c>
      <c r="F19" s="180">
        <f t="shared" si="1"/>
        <v>0</v>
      </c>
      <c r="G19" s="180">
        <f t="shared" si="2"/>
        <v>0</v>
      </c>
      <c r="J19" s="65"/>
    </row>
    <row r="20" spans="2:11" x14ac:dyDescent="0.25">
      <c r="B20" s="175">
        <v>8</v>
      </c>
      <c r="C20" s="179"/>
      <c r="D20" s="179"/>
      <c r="E20" s="180">
        <f t="shared" si="0"/>
        <v>0</v>
      </c>
      <c r="F20" s="180">
        <f t="shared" si="1"/>
        <v>0</v>
      </c>
      <c r="G20" s="180">
        <f t="shared" si="2"/>
        <v>0</v>
      </c>
      <c r="J20" s="65"/>
    </row>
    <row r="21" spans="2:11" x14ac:dyDescent="0.25">
      <c r="B21" s="175">
        <v>9</v>
      </c>
      <c r="C21" s="179"/>
      <c r="D21" s="179"/>
      <c r="E21" s="180">
        <f t="shared" si="0"/>
        <v>0</v>
      </c>
      <c r="F21" s="180">
        <f t="shared" si="1"/>
        <v>0</v>
      </c>
      <c r="G21" s="180">
        <f t="shared" si="2"/>
        <v>0</v>
      </c>
      <c r="J21" s="65"/>
    </row>
    <row r="22" spans="2:11" x14ac:dyDescent="0.25">
      <c r="B22" s="175">
        <v>10</v>
      </c>
      <c r="C22" s="179"/>
      <c r="D22" s="179"/>
      <c r="E22" s="180">
        <f t="shared" si="0"/>
        <v>0</v>
      </c>
      <c r="F22" s="180">
        <f t="shared" si="1"/>
        <v>0</v>
      </c>
      <c r="G22" s="180">
        <f t="shared" si="2"/>
        <v>0</v>
      </c>
      <c r="J22" s="65"/>
    </row>
    <row r="23" spans="2:11" x14ac:dyDescent="0.25">
      <c r="B23" s="175">
        <v>11</v>
      </c>
      <c r="C23" s="179"/>
      <c r="D23" s="179"/>
      <c r="E23" s="180">
        <f t="shared" si="0"/>
        <v>0</v>
      </c>
      <c r="F23" s="180">
        <f t="shared" si="1"/>
        <v>0</v>
      </c>
      <c r="G23" s="180">
        <f t="shared" si="2"/>
        <v>0</v>
      </c>
      <c r="J23" s="65"/>
    </row>
    <row r="24" spans="2:11" ht="15.75" thickBot="1" x14ac:dyDescent="0.3">
      <c r="B24" s="175">
        <v>12</v>
      </c>
      <c r="C24" s="51"/>
      <c r="D24" s="179"/>
      <c r="E24" s="180">
        <f t="shared" si="0"/>
        <v>0</v>
      </c>
      <c r="F24" s="180">
        <f t="shared" si="1"/>
        <v>0</v>
      </c>
      <c r="G24" s="180">
        <f t="shared" si="2"/>
        <v>0</v>
      </c>
      <c r="J24" s="65"/>
    </row>
    <row r="25" spans="2:11" ht="15.75" thickTop="1" x14ac:dyDescent="0.25">
      <c r="B25" s="522" t="s">
        <v>31</v>
      </c>
      <c r="C25" s="523"/>
      <c r="D25" s="524"/>
      <c r="E25" s="133">
        <f>SUM(E13:E24)</f>
        <v>0</v>
      </c>
      <c r="F25" s="133">
        <f>SUM(F13:F24)</f>
        <v>0</v>
      </c>
      <c r="G25" s="133">
        <f>SUM(G13:G24)</f>
        <v>0</v>
      </c>
      <c r="J25" s="65"/>
    </row>
    <row r="26" spans="2:11" x14ac:dyDescent="0.25">
      <c r="J26" s="65"/>
    </row>
    <row r="27" spans="2:11" ht="32.25" customHeight="1" x14ac:dyDescent="0.25">
      <c r="J27" s="65"/>
    </row>
    <row r="28" spans="2:11" ht="15" customHeight="1" x14ac:dyDescent="0.25">
      <c r="B28" s="521" t="s">
        <v>100</v>
      </c>
      <c r="C28" s="521"/>
      <c r="D28" s="521"/>
      <c r="E28" s="521"/>
      <c r="F28" s="521"/>
      <c r="G28" s="521"/>
      <c r="H28" s="521"/>
      <c r="I28" s="521"/>
    </row>
    <row r="29" spans="2:11" ht="15" customHeight="1" x14ac:dyDescent="0.25">
      <c r="B29" s="528" t="s">
        <v>101</v>
      </c>
      <c r="C29" s="528" t="s">
        <v>347</v>
      </c>
      <c r="D29" s="528" t="s">
        <v>110</v>
      </c>
      <c r="E29" s="528" t="s">
        <v>111</v>
      </c>
      <c r="F29" s="528" t="s">
        <v>102</v>
      </c>
      <c r="G29" s="528" t="s">
        <v>39</v>
      </c>
      <c r="H29" s="528" t="s">
        <v>126</v>
      </c>
      <c r="I29" s="492" t="s">
        <v>138</v>
      </c>
    </row>
    <row r="30" spans="2:11" ht="30" x14ac:dyDescent="0.25">
      <c r="B30" s="529"/>
      <c r="C30" s="529"/>
      <c r="D30" s="529"/>
      <c r="E30" s="529"/>
      <c r="F30" s="529"/>
      <c r="G30" s="529"/>
      <c r="H30" s="529"/>
      <c r="I30" s="27" t="s">
        <v>79</v>
      </c>
    </row>
    <row r="31" spans="2:11" x14ac:dyDescent="0.25">
      <c r="B31" s="105">
        <v>1</v>
      </c>
      <c r="C31" s="105">
        <v>2</v>
      </c>
      <c r="D31" s="105">
        <v>3</v>
      </c>
      <c r="E31" s="105">
        <v>4</v>
      </c>
      <c r="F31" s="105">
        <v>5</v>
      </c>
      <c r="G31" s="105">
        <v>6</v>
      </c>
      <c r="H31" s="105">
        <v>7</v>
      </c>
      <c r="I31" s="27">
        <v>8</v>
      </c>
    </row>
    <row r="32" spans="2:11" ht="19.5" customHeight="1" x14ac:dyDescent="0.25">
      <c r="B32" s="274">
        <v>1</v>
      </c>
      <c r="C32" s="51"/>
      <c r="D32" s="181"/>
      <c r="E32" s="51"/>
      <c r="F32" s="496"/>
      <c r="G32" s="497"/>
      <c r="H32" s="182"/>
      <c r="I32" s="134"/>
      <c r="J32" t="str">
        <f t="shared" ref="J32:J95" si="3">CONCATENATE(C32,D32)</f>
        <v/>
      </c>
      <c r="K32" s="63"/>
    </row>
    <row r="33" spans="2:11" ht="20.100000000000001" customHeight="1" x14ac:dyDescent="0.25">
      <c r="B33" s="274">
        <v>2</v>
      </c>
      <c r="C33" s="51"/>
      <c r="D33" s="181"/>
      <c r="E33" s="51"/>
      <c r="F33" s="496"/>
      <c r="G33" s="497"/>
      <c r="H33" s="182"/>
      <c r="I33" s="134"/>
      <c r="J33" t="str">
        <f t="shared" si="3"/>
        <v/>
      </c>
      <c r="K33" s="63"/>
    </row>
    <row r="34" spans="2:11" ht="20.100000000000001" customHeight="1" x14ac:dyDescent="0.25">
      <c r="B34" s="274">
        <v>3</v>
      </c>
      <c r="C34" s="51"/>
      <c r="D34" s="181"/>
      <c r="E34" s="51"/>
      <c r="F34" s="496"/>
      <c r="G34" s="497"/>
      <c r="H34" s="182"/>
      <c r="I34" s="134"/>
      <c r="J34" t="str">
        <f t="shared" si="3"/>
        <v/>
      </c>
      <c r="K34" s="63"/>
    </row>
    <row r="35" spans="2:11" ht="20.100000000000001" customHeight="1" x14ac:dyDescent="0.25">
      <c r="B35" s="274">
        <v>4</v>
      </c>
      <c r="C35" s="51"/>
      <c r="D35" s="181"/>
      <c r="E35" s="51"/>
      <c r="F35" s="496"/>
      <c r="G35" s="497"/>
      <c r="H35" s="182"/>
      <c r="I35" s="134"/>
      <c r="J35" t="str">
        <f t="shared" si="3"/>
        <v/>
      </c>
      <c r="K35" s="63"/>
    </row>
    <row r="36" spans="2:11" ht="20.100000000000001" customHeight="1" x14ac:dyDescent="0.25">
      <c r="B36" s="274" t="str">
        <f t="shared" ref="B36:B97" si="4">IF(C36&lt;&gt;"",IF(B34="R.b.",1,B35+1),"")</f>
        <v/>
      </c>
      <c r="C36" s="51"/>
      <c r="D36" s="181"/>
      <c r="E36" s="51"/>
      <c r="F36" s="496"/>
      <c r="G36" s="497"/>
      <c r="H36" s="182"/>
      <c r="I36" s="134"/>
      <c r="J36" t="str">
        <f t="shared" si="3"/>
        <v/>
      </c>
      <c r="K36" s="63" t="str">
        <f t="shared" ref="K36:K95" si="5">IF(AND(B36&lt;&gt;"",COUNTIF(J$32:J$431,$J36)&gt;1),"Član je upisan više puta","")</f>
        <v/>
      </c>
    </row>
    <row r="37" spans="2:11" ht="20.100000000000001" customHeight="1" x14ac:dyDescent="0.25">
      <c r="B37" s="274" t="str">
        <f t="shared" si="4"/>
        <v/>
      </c>
      <c r="C37" s="51"/>
      <c r="D37" s="181"/>
      <c r="E37" s="51"/>
      <c r="F37" s="496"/>
      <c r="G37" s="497"/>
      <c r="H37" s="182"/>
      <c r="I37" s="134"/>
      <c r="J37" t="str">
        <f t="shared" si="3"/>
        <v/>
      </c>
      <c r="K37" s="63" t="str">
        <f t="shared" si="5"/>
        <v/>
      </c>
    </row>
    <row r="38" spans="2:11" ht="20.100000000000001" customHeight="1" x14ac:dyDescent="0.25">
      <c r="B38" s="274" t="str">
        <f t="shared" si="4"/>
        <v/>
      </c>
      <c r="C38" s="51"/>
      <c r="D38" s="181"/>
      <c r="E38" s="51"/>
      <c r="F38" s="496"/>
      <c r="G38" s="497"/>
      <c r="H38" s="182"/>
      <c r="I38" s="134"/>
      <c r="J38" t="str">
        <f t="shared" si="3"/>
        <v/>
      </c>
      <c r="K38" s="63" t="str">
        <f t="shared" si="5"/>
        <v/>
      </c>
    </row>
    <row r="39" spans="2:11" ht="20.100000000000001" customHeight="1" x14ac:dyDescent="0.25">
      <c r="B39" s="274" t="str">
        <f t="shared" si="4"/>
        <v/>
      </c>
      <c r="C39" s="51"/>
      <c r="D39" s="181"/>
      <c r="E39" s="51"/>
      <c r="F39" s="496"/>
      <c r="G39" s="497"/>
      <c r="H39" s="182"/>
      <c r="I39" s="134"/>
      <c r="J39" t="str">
        <f t="shared" si="3"/>
        <v/>
      </c>
      <c r="K39" s="63" t="str">
        <f t="shared" si="5"/>
        <v/>
      </c>
    </row>
    <row r="40" spans="2:11" ht="20.100000000000001" customHeight="1" x14ac:dyDescent="0.25">
      <c r="B40" s="274" t="str">
        <f t="shared" si="4"/>
        <v/>
      </c>
      <c r="C40" s="51"/>
      <c r="D40" s="181"/>
      <c r="E40" s="51"/>
      <c r="F40" s="496"/>
      <c r="G40" s="497"/>
      <c r="H40" s="182"/>
      <c r="I40" s="134"/>
      <c r="J40" t="str">
        <f t="shared" si="3"/>
        <v/>
      </c>
      <c r="K40" s="63" t="str">
        <f t="shared" si="5"/>
        <v/>
      </c>
    </row>
    <row r="41" spans="2:11" ht="20.100000000000001" customHeight="1" x14ac:dyDescent="0.25">
      <c r="B41" s="274" t="str">
        <f t="shared" si="4"/>
        <v/>
      </c>
      <c r="C41" s="51"/>
      <c r="D41" s="181"/>
      <c r="E41" s="51"/>
      <c r="F41" s="496"/>
      <c r="G41" s="497"/>
      <c r="H41" s="182"/>
      <c r="I41" s="134"/>
      <c r="J41" t="str">
        <f t="shared" si="3"/>
        <v/>
      </c>
      <c r="K41" s="63" t="str">
        <f t="shared" si="5"/>
        <v/>
      </c>
    </row>
    <row r="42" spans="2:11" ht="20.100000000000001" customHeight="1" x14ac:dyDescent="0.25">
      <c r="B42" s="274" t="str">
        <f t="shared" si="4"/>
        <v/>
      </c>
      <c r="C42" s="51"/>
      <c r="D42" s="181"/>
      <c r="E42" s="51"/>
      <c r="F42" s="496"/>
      <c r="G42" s="497"/>
      <c r="H42" s="182"/>
      <c r="I42" s="134"/>
      <c r="J42" t="str">
        <f t="shared" si="3"/>
        <v/>
      </c>
      <c r="K42" s="63" t="str">
        <f t="shared" si="5"/>
        <v/>
      </c>
    </row>
    <row r="43" spans="2:11" ht="20.100000000000001" customHeight="1" x14ac:dyDescent="0.25">
      <c r="B43" s="274" t="str">
        <f t="shared" si="4"/>
        <v/>
      </c>
      <c r="C43" s="51"/>
      <c r="D43" s="181"/>
      <c r="E43" s="51"/>
      <c r="F43" s="496"/>
      <c r="G43" s="497"/>
      <c r="H43" s="182"/>
      <c r="I43" s="134"/>
      <c r="J43" t="str">
        <f t="shared" si="3"/>
        <v/>
      </c>
      <c r="K43" s="63" t="str">
        <f t="shared" si="5"/>
        <v/>
      </c>
    </row>
    <row r="44" spans="2:11" ht="20.100000000000001" customHeight="1" x14ac:dyDescent="0.25">
      <c r="B44" s="274" t="str">
        <f t="shared" si="4"/>
        <v/>
      </c>
      <c r="C44" s="51"/>
      <c r="D44" s="181"/>
      <c r="E44" s="51"/>
      <c r="F44" s="496"/>
      <c r="G44" s="497"/>
      <c r="H44" s="182"/>
      <c r="I44" s="134"/>
      <c r="J44" t="str">
        <f t="shared" si="3"/>
        <v/>
      </c>
      <c r="K44" s="63" t="str">
        <f t="shared" si="5"/>
        <v/>
      </c>
    </row>
    <row r="45" spans="2:11" ht="20.100000000000001" customHeight="1" x14ac:dyDescent="0.25">
      <c r="B45" s="274" t="str">
        <f t="shared" si="4"/>
        <v/>
      </c>
      <c r="C45" s="51"/>
      <c r="D45" s="181"/>
      <c r="E45" s="51"/>
      <c r="F45" s="496"/>
      <c r="G45" s="497"/>
      <c r="H45" s="182"/>
      <c r="I45" s="134"/>
      <c r="J45" t="str">
        <f t="shared" si="3"/>
        <v/>
      </c>
      <c r="K45" s="63" t="str">
        <f t="shared" si="5"/>
        <v/>
      </c>
    </row>
    <row r="46" spans="2:11" ht="20.100000000000001" customHeight="1" x14ac:dyDescent="0.25">
      <c r="B46" s="274" t="str">
        <f t="shared" si="4"/>
        <v/>
      </c>
      <c r="C46" s="51"/>
      <c r="D46" s="181"/>
      <c r="E46" s="51"/>
      <c r="F46" s="496"/>
      <c r="G46" s="497"/>
      <c r="H46" s="182"/>
      <c r="I46" s="134"/>
      <c r="J46" t="str">
        <f t="shared" si="3"/>
        <v/>
      </c>
      <c r="K46" s="63" t="str">
        <f t="shared" si="5"/>
        <v/>
      </c>
    </row>
    <row r="47" spans="2:11" ht="20.100000000000001" customHeight="1" x14ac:dyDescent="0.25">
      <c r="B47" s="274" t="str">
        <f t="shared" si="4"/>
        <v/>
      </c>
      <c r="C47" s="51"/>
      <c r="D47" s="181"/>
      <c r="E47" s="51"/>
      <c r="F47" s="496"/>
      <c r="G47" s="497"/>
      <c r="H47" s="182"/>
      <c r="I47" s="134"/>
      <c r="J47" t="str">
        <f t="shared" si="3"/>
        <v/>
      </c>
      <c r="K47" s="63" t="str">
        <f t="shared" si="5"/>
        <v/>
      </c>
    </row>
    <row r="48" spans="2:11" ht="20.100000000000001" customHeight="1" x14ac:dyDescent="0.25">
      <c r="B48" s="274" t="str">
        <f t="shared" si="4"/>
        <v/>
      </c>
      <c r="C48" s="51"/>
      <c r="D48" s="181"/>
      <c r="E48" s="51"/>
      <c r="F48" s="496"/>
      <c r="G48" s="497"/>
      <c r="H48" s="182"/>
      <c r="I48" s="134"/>
      <c r="J48" t="str">
        <f t="shared" si="3"/>
        <v/>
      </c>
      <c r="K48" s="63" t="str">
        <f t="shared" si="5"/>
        <v/>
      </c>
    </row>
    <row r="49" spans="2:11" ht="20.100000000000001" customHeight="1" x14ac:dyDescent="0.25">
      <c r="B49" s="274" t="str">
        <f t="shared" si="4"/>
        <v/>
      </c>
      <c r="C49" s="51"/>
      <c r="D49" s="181"/>
      <c r="E49" s="51"/>
      <c r="F49" s="496"/>
      <c r="G49" s="497"/>
      <c r="H49" s="182"/>
      <c r="I49" s="134"/>
      <c r="J49" t="str">
        <f t="shared" si="3"/>
        <v/>
      </c>
      <c r="K49" s="63" t="str">
        <f t="shared" si="5"/>
        <v/>
      </c>
    </row>
    <row r="50" spans="2:11" ht="20.100000000000001" customHeight="1" x14ac:dyDescent="0.25">
      <c r="B50" s="274" t="str">
        <f t="shared" si="4"/>
        <v/>
      </c>
      <c r="C50" s="51"/>
      <c r="D50" s="181"/>
      <c r="E50" s="51"/>
      <c r="F50" s="496"/>
      <c r="G50" s="497"/>
      <c r="H50" s="182"/>
      <c r="I50" s="134"/>
      <c r="J50" t="str">
        <f t="shared" si="3"/>
        <v/>
      </c>
      <c r="K50" s="63" t="str">
        <f t="shared" si="5"/>
        <v/>
      </c>
    </row>
    <row r="51" spans="2:11" ht="20.100000000000001" customHeight="1" x14ac:dyDescent="0.25">
      <c r="B51" s="274" t="str">
        <f t="shared" si="4"/>
        <v/>
      </c>
      <c r="C51" s="51"/>
      <c r="D51" s="181"/>
      <c r="E51" s="51"/>
      <c r="F51" s="496"/>
      <c r="G51" s="497"/>
      <c r="H51" s="182"/>
      <c r="I51" s="134"/>
      <c r="J51" t="str">
        <f t="shared" si="3"/>
        <v/>
      </c>
      <c r="K51" s="63" t="str">
        <f t="shared" si="5"/>
        <v/>
      </c>
    </row>
    <row r="52" spans="2:11" ht="20.100000000000001" customHeight="1" x14ac:dyDescent="0.25">
      <c r="B52" s="274" t="str">
        <f t="shared" si="4"/>
        <v/>
      </c>
      <c r="C52" s="51"/>
      <c r="D52" s="181"/>
      <c r="E52" s="51"/>
      <c r="F52" s="496"/>
      <c r="G52" s="497"/>
      <c r="H52" s="182"/>
      <c r="I52" s="134"/>
      <c r="J52" t="str">
        <f t="shared" si="3"/>
        <v/>
      </c>
      <c r="K52" s="63" t="str">
        <f t="shared" si="5"/>
        <v/>
      </c>
    </row>
    <row r="53" spans="2:11" ht="20.100000000000001" customHeight="1" x14ac:dyDescent="0.25">
      <c r="B53" s="274" t="str">
        <f t="shared" si="4"/>
        <v/>
      </c>
      <c r="C53" s="51"/>
      <c r="D53" s="181"/>
      <c r="E53" s="51"/>
      <c r="F53" s="496"/>
      <c r="G53" s="497"/>
      <c r="H53" s="182"/>
      <c r="I53" s="134"/>
      <c r="J53" t="str">
        <f t="shared" si="3"/>
        <v/>
      </c>
      <c r="K53" s="63" t="str">
        <f t="shared" si="5"/>
        <v/>
      </c>
    </row>
    <row r="54" spans="2:11" ht="20.100000000000001" customHeight="1" x14ac:dyDescent="0.25">
      <c r="B54" s="274" t="str">
        <f t="shared" si="4"/>
        <v/>
      </c>
      <c r="C54" s="51"/>
      <c r="D54" s="181"/>
      <c r="E54" s="51"/>
      <c r="F54" s="496"/>
      <c r="G54" s="497"/>
      <c r="H54" s="182"/>
      <c r="I54" s="134"/>
      <c r="J54" t="str">
        <f t="shared" si="3"/>
        <v/>
      </c>
      <c r="K54" s="63" t="str">
        <f t="shared" si="5"/>
        <v/>
      </c>
    </row>
    <row r="55" spans="2:11" ht="20.100000000000001" customHeight="1" x14ac:dyDescent="0.25">
      <c r="B55" s="274" t="str">
        <f t="shared" si="4"/>
        <v/>
      </c>
      <c r="C55" s="51"/>
      <c r="D55" s="181"/>
      <c r="E55" s="51"/>
      <c r="F55" s="496"/>
      <c r="G55" s="497"/>
      <c r="H55" s="182"/>
      <c r="I55" s="134"/>
      <c r="J55" t="str">
        <f t="shared" si="3"/>
        <v/>
      </c>
      <c r="K55" s="63" t="str">
        <f t="shared" si="5"/>
        <v/>
      </c>
    </row>
    <row r="56" spans="2:11" ht="20.100000000000001" customHeight="1" x14ac:dyDescent="0.25">
      <c r="B56" s="274" t="str">
        <f t="shared" si="4"/>
        <v/>
      </c>
      <c r="C56" s="51"/>
      <c r="D56" s="181"/>
      <c r="E56" s="51"/>
      <c r="F56" s="496"/>
      <c r="G56" s="497"/>
      <c r="H56" s="182"/>
      <c r="I56" s="134"/>
      <c r="J56" t="str">
        <f t="shared" si="3"/>
        <v/>
      </c>
      <c r="K56" s="63" t="str">
        <f t="shared" si="5"/>
        <v/>
      </c>
    </row>
    <row r="57" spans="2:11" ht="20.100000000000001" customHeight="1" x14ac:dyDescent="0.25">
      <c r="B57" s="274" t="str">
        <f t="shared" si="4"/>
        <v/>
      </c>
      <c r="C57" s="51"/>
      <c r="D57" s="181"/>
      <c r="E57" s="51"/>
      <c r="F57" s="496"/>
      <c r="G57" s="497"/>
      <c r="H57" s="182"/>
      <c r="I57" s="134"/>
      <c r="J57" t="str">
        <f t="shared" si="3"/>
        <v/>
      </c>
      <c r="K57" s="63" t="str">
        <f t="shared" si="5"/>
        <v/>
      </c>
    </row>
    <row r="58" spans="2:11" ht="20.100000000000001" customHeight="1" x14ac:dyDescent="0.25">
      <c r="B58" s="274" t="str">
        <f t="shared" si="4"/>
        <v/>
      </c>
      <c r="C58" s="51"/>
      <c r="D58" s="181"/>
      <c r="E58" s="51"/>
      <c r="F58" s="496"/>
      <c r="G58" s="497"/>
      <c r="H58" s="182"/>
      <c r="I58" s="134"/>
      <c r="J58" t="str">
        <f t="shared" si="3"/>
        <v/>
      </c>
      <c r="K58" s="63" t="str">
        <f t="shared" si="5"/>
        <v/>
      </c>
    </row>
    <row r="59" spans="2:11" ht="20.100000000000001" customHeight="1" x14ac:dyDescent="0.25">
      <c r="B59" s="274" t="str">
        <f t="shared" si="4"/>
        <v/>
      </c>
      <c r="C59" s="51"/>
      <c r="D59" s="181"/>
      <c r="E59" s="51"/>
      <c r="F59" s="496"/>
      <c r="G59" s="497"/>
      <c r="H59" s="182"/>
      <c r="I59" s="134"/>
      <c r="J59" t="str">
        <f t="shared" si="3"/>
        <v/>
      </c>
      <c r="K59" s="63" t="str">
        <f t="shared" si="5"/>
        <v/>
      </c>
    </row>
    <row r="60" spans="2:11" ht="20.100000000000001" customHeight="1" x14ac:dyDescent="0.25">
      <c r="B60" s="274" t="str">
        <f t="shared" si="4"/>
        <v/>
      </c>
      <c r="C60" s="51"/>
      <c r="D60" s="181"/>
      <c r="E60" s="51"/>
      <c r="F60" s="496"/>
      <c r="G60" s="497"/>
      <c r="H60" s="182"/>
      <c r="I60" s="134"/>
      <c r="J60" t="str">
        <f t="shared" si="3"/>
        <v/>
      </c>
      <c r="K60" s="63" t="str">
        <f t="shared" si="5"/>
        <v/>
      </c>
    </row>
    <row r="61" spans="2:11" ht="20.100000000000001" customHeight="1" x14ac:dyDescent="0.25">
      <c r="B61" s="274" t="str">
        <f t="shared" si="4"/>
        <v/>
      </c>
      <c r="C61" s="51"/>
      <c r="D61" s="181"/>
      <c r="E61" s="51"/>
      <c r="F61" s="496"/>
      <c r="G61" s="497"/>
      <c r="H61" s="182"/>
      <c r="I61" s="134"/>
      <c r="J61" t="str">
        <f t="shared" si="3"/>
        <v/>
      </c>
      <c r="K61" s="63" t="str">
        <f t="shared" si="5"/>
        <v/>
      </c>
    </row>
    <row r="62" spans="2:11" ht="20.100000000000001" customHeight="1" x14ac:dyDescent="0.25">
      <c r="B62" s="274" t="str">
        <f t="shared" si="4"/>
        <v/>
      </c>
      <c r="C62" s="51"/>
      <c r="D62" s="181"/>
      <c r="E62" s="51"/>
      <c r="F62" s="496"/>
      <c r="G62" s="497"/>
      <c r="H62" s="182"/>
      <c r="I62" s="134"/>
      <c r="J62" t="str">
        <f t="shared" si="3"/>
        <v/>
      </c>
      <c r="K62" s="63" t="str">
        <f t="shared" si="5"/>
        <v/>
      </c>
    </row>
    <row r="63" spans="2:11" ht="20.100000000000001" customHeight="1" x14ac:dyDescent="0.25">
      <c r="B63" s="274" t="str">
        <f t="shared" si="4"/>
        <v/>
      </c>
      <c r="C63" s="51"/>
      <c r="D63" s="181"/>
      <c r="E63" s="51"/>
      <c r="F63" s="496"/>
      <c r="G63" s="497"/>
      <c r="H63" s="182"/>
      <c r="I63" s="134"/>
      <c r="J63" t="str">
        <f t="shared" si="3"/>
        <v/>
      </c>
      <c r="K63" s="63" t="str">
        <f t="shared" si="5"/>
        <v/>
      </c>
    </row>
    <row r="64" spans="2:11" ht="20.100000000000001" customHeight="1" x14ac:dyDescent="0.25">
      <c r="B64" s="274" t="str">
        <f t="shared" si="4"/>
        <v/>
      </c>
      <c r="C64" s="51"/>
      <c r="D64" s="181"/>
      <c r="E64" s="51"/>
      <c r="F64" s="496"/>
      <c r="G64" s="497"/>
      <c r="H64" s="182"/>
      <c r="I64" s="134"/>
      <c r="J64" t="str">
        <f t="shared" si="3"/>
        <v/>
      </c>
      <c r="K64" s="63" t="str">
        <f t="shared" si="5"/>
        <v/>
      </c>
    </row>
    <row r="65" spans="2:11" ht="20.100000000000001" customHeight="1" x14ac:dyDescent="0.25">
      <c r="B65" s="274" t="str">
        <f t="shared" si="4"/>
        <v/>
      </c>
      <c r="C65" s="51"/>
      <c r="D65" s="181"/>
      <c r="E65" s="51"/>
      <c r="F65" s="496"/>
      <c r="G65" s="497"/>
      <c r="H65" s="182"/>
      <c r="I65" s="134"/>
      <c r="J65" t="str">
        <f t="shared" si="3"/>
        <v/>
      </c>
      <c r="K65" s="63" t="str">
        <f t="shared" si="5"/>
        <v/>
      </c>
    </row>
    <row r="66" spans="2:11" ht="20.100000000000001" customHeight="1" x14ac:dyDescent="0.25">
      <c r="B66" s="274" t="str">
        <f t="shared" si="4"/>
        <v/>
      </c>
      <c r="C66" s="51"/>
      <c r="D66" s="181"/>
      <c r="E66" s="51"/>
      <c r="F66" s="496"/>
      <c r="G66" s="497"/>
      <c r="H66" s="182"/>
      <c r="I66" s="134"/>
      <c r="J66" t="str">
        <f t="shared" si="3"/>
        <v/>
      </c>
      <c r="K66" s="63" t="str">
        <f t="shared" si="5"/>
        <v/>
      </c>
    </row>
    <row r="67" spans="2:11" ht="20.100000000000001" customHeight="1" x14ac:dyDescent="0.25">
      <c r="B67" s="274" t="str">
        <f t="shared" si="4"/>
        <v/>
      </c>
      <c r="C67" s="51"/>
      <c r="D67" s="181"/>
      <c r="E67" s="51"/>
      <c r="F67" s="496"/>
      <c r="G67" s="497"/>
      <c r="H67" s="182"/>
      <c r="I67" s="134"/>
      <c r="J67" t="str">
        <f t="shared" si="3"/>
        <v/>
      </c>
      <c r="K67" s="63" t="str">
        <f t="shared" si="5"/>
        <v/>
      </c>
    </row>
    <row r="68" spans="2:11" ht="20.100000000000001" customHeight="1" x14ac:dyDescent="0.25">
      <c r="B68" s="274" t="str">
        <f t="shared" si="4"/>
        <v/>
      </c>
      <c r="C68" s="51"/>
      <c r="D68" s="181"/>
      <c r="E68" s="51"/>
      <c r="F68" s="496"/>
      <c r="G68" s="497"/>
      <c r="H68" s="182"/>
      <c r="I68" s="134"/>
      <c r="J68" t="str">
        <f t="shared" si="3"/>
        <v/>
      </c>
      <c r="K68" s="63" t="str">
        <f t="shared" si="5"/>
        <v/>
      </c>
    </row>
    <row r="69" spans="2:11" ht="20.100000000000001" customHeight="1" x14ac:dyDescent="0.25">
      <c r="B69" s="274" t="str">
        <f t="shared" si="4"/>
        <v/>
      </c>
      <c r="C69" s="51"/>
      <c r="D69" s="181"/>
      <c r="E69" s="51"/>
      <c r="F69" s="496"/>
      <c r="G69" s="497"/>
      <c r="H69" s="182"/>
      <c r="I69" s="134"/>
      <c r="J69" t="str">
        <f t="shared" si="3"/>
        <v/>
      </c>
      <c r="K69" s="63" t="str">
        <f t="shared" si="5"/>
        <v/>
      </c>
    </row>
    <row r="70" spans="2:11" ht="20.100000000000001" customHeight="1" x14ac:dyDescent="0.25">
      <c r="B70" s="274" t="str">
        <f t="shared" si="4"/>
        <v/>
      </c>
      <c r="C70" s="51"/>
      <c r="D70" s="181"/>
      <c r="E70" s="51"/>
      <c r="F70" s="496"/>
      <c r="G70" s="497"/>
      <c r="H70" s="182"/>
      <c r="I70" s="134"/>
      <c r="J70" t="str">
        <f t="shared" si="3"/>
        <v/>
      </c>
      <c r="K70" s="63" t="str">
        <f t="shared" si="5"/>
        <v/>
      </c>
    </row>
    <row r="71" spans="2:11" ht="20.100000000000001" customHeight="1" x14ac:dyDescent="0.25">
      <c r="B71" s="274" t="str">
        <f t="shared" si="4"/>
        <v/>
      </c>
      <c r="C71" s="51"/>
      <c r="D71" s="181"/>
      <c r="E71" s="51"/>
      <c r="F71" s="496"/>
      <c r="G71" s="497"/>
      <c r="H71" s="182"/>
      <c r="I71" s="134"/>
      <c r="J71" t="str">
        <f t="shared" si="3"/>
        <v/>
      </c>
      <c r="K71" s="63" t="str">
        <f t="shared" si="5"/>
        <v/>
      </c>
    </row>
    <row r="72" spans="2:11" ht="20.100000000000001" customHeight="1" x14ac:dyDescent="0.25">
      <c r="B72" s="274" t="str">
        <f t="shared" si="4"/>
        <v/>
      </c>
      <c r="C72" s="51"/>
      <c r="D72" s="181"/>
      <c r="E72" s="51"/>
      <c r="F72" s="496"/>
      <c r="G72" s="497"/>
      <c r="H72" s="182"/>
      <c r="I72" s="134"/>
      <c r="J72" t="str">
        <f t="shared" si="3"/>
        <v/>
      </c>
      <c r="K72" s="63" t="str">
        <f t="shared" si="5"/>
        <v/>
      </c>
    </row>
    <row r="73" spans="2:11" ht="20.100000000000001" customHeight="1" x14ac:dyDescent="0.25">
      <c r="B73" s="274" t="str">
        <f t="shared" si="4"/>
        <v/>
      </c>
      <c r="C73" s="51"/>
      <c r="D73" s="181"/>
      <c r="E73" s="51"/>
      <c r="F73" s="496"/>
      <c r="G73" s="497"/>
      <c r="H73" s="182"/>
      <c r="I73" s="134"/>
      <c r="J73" t="str">
        <f t="shared" si="3"/>
        <v/>
      </c>
      <c r="K73" s="63" t="str">
        <f t="shared" si="5"/>
        <v/>
      </c>
    </row>
    <row r="74" spans="2:11" ht="20.100000000000001" customHeight="1" x14ac:dyDescent="0.25">
      <c r="B74" s="274" t="str">
        <f t="shared" si="4"/>
        <v/>
      </c>
      <c r="C74" s="51"/>
      <c r="D74" s="181"/>
      <c r="E74" s="51"/>
      <c r="F74" s="496"/>
      <c r="G74" s="497"/>
      <c r="H74" s="182"/>
      <c r="I74" s="134"/>
      <c r="J74" t="str">
        <f t="shared" si="3"/>
        <v/>
      </c>
      <c r="K74" s="63" t="str">
        <f t="shared" si="5"/>
        <v/>
      </c>
    </row>
    <row r="75" spans="2:11" ht="20.100000000000001" customHeight="1" x14ac:dyDescent="0.25">
      <c r="B75" s="274" t="str">
        <f t="shared" si="4"/>
        <v/>
      </c>
      <c r="C75" s="51"/>
      <c r="D75" s="181"/>
      <c r="E75" s="51"/>
      <c r="F75" s="496"/>
      <c r="G75" s="497"/>
      <c r="H75" s="182"/>
      <c r="I75" s="134"/>
      <c r="J75" t="str">
        <f t="shared" si="3"/>
        <v/>
      </c>
      <c r="K75" s="63" t="str">
        <f t="shared" si="5"/>
        <v/>
      </c>
    </row>
    <row r="76" spans="2:11" ht="20.100000000000001" customHeight="1" x14ac:dyDescent="0.25">
      <c r="B76" s="274" t="str">
        <f t="shared" si="4"/>
        <v/>
      </c>
      <c r="C76" s="51"/>
      <c r="D76" s="181"/>
      <c r="E76" s="51"/>
      <c r="F76" s="496"/>
      <c r="G76" s="497"/>
      <c r="H76" s="182"/>
      <c r="I76" s="134"/>
      <c r="J76" t="str">
        <f t="shared" si="3"/>
        <v/>
      </c>
      <c r="K76" s="63" t="str">
        <f t="shared" si="5"/>
        <v/>
      </c>
    </row>
    <row r="77" spans="2:11" ht="20.100000000000001" customHeight="1" x14ac:dyDescent="0.25">
      <c r="B77" s="274" t="str">
        <f t="shared" si="4"/>
        <v/>
      </c>
      <c r="C77" s="51"/>
      <c r="D77" s="181"/>
      <c r="E77" s="51"/>
      <c r="F77" s="496"/>
      <c r="G77" s="497"/>
      <c r="H77" s="182"/>
      <c r="I77" s="134"/>
      <c r="J77" t="str">
        <f t="shared" si="3"/>
        <v/>
      </c>
      <c r="K77" s="63" t="str">
        <f t="shared" si="5"/>
        <v/>
      </c>
    </row>
    <row r="78" spans="2:11" ht="20.100000000000001" customHeight="1" x14ac:dyDescent="0.25">
      <c r="B78" s="274" t="str">
        <f t="shared" si="4"/>
        <v/>
      </c>
      <c r="C78" s="51"/>
      <c r="D78" s="181"/>
      <c r="E78" s="51"/>
      <c r="F78" s="496"/>
      <c r="G78" s="497"/>
      <c r="H78" s="182"/>
      <c r="I78" s="134"/>
      <c r="J78" t="str">
        <f t="shared" si="3"/>
        <v/>
      </c>
      <c r="K78" s="63" t="str">
        <f t="shared" si="5"/>
        <v/>
      </c>
    </row>
    <row r="79" spans="2:11" ht="20.100000000000001" customHeight="1" x14ac:dyDescent="0.25">
      <c r="B79" s="274" t="str">
        <f t="shared" si="4"/>
        <v/>
      </c>
      <c r="C79" s="51"/>
      <c r="D79" s="181"/>
      <c r="E79" s="51"/>
      <c r="F79" s="496"/>
      <c r="G79" s="497"/>
      <c r="H79" s="182"/>
      <c r="I79" s="134"/>
      <c r="J79" t="str">
        <f t="shared" si="3"/>
        <v/>
      </c>
      <c r="K79" s="63" t="str">
        <f t="shared" si="5"/>
        <v/>
      </c>
    </row>
    <row r="80" spans="2:11" ht="20.100000000000001" customHeight="1" x14ac:dyDescent="0.25">
      <c r="B80" s="274" t="str">
        <f t="shared" si="4"/>
        <v/>
      </c>
      <c r="C80" s="51"/>
      <c r="D80" s="181"/>
      <c r="E80" s="51"/>
      <c r="F80" s="496"/>
      <c r="G80" s="497"/>
      <c r="H80" s="182"/>
      <c r="I80" s="134"/>
      <c r="J80" t="str">
        <f t="shared" si="3"/>
        <v/>
      </c>
      <c r="K80" s="63" t="str">
        <f t="shared" si="5"/>
        <v/>
      </c>
    </row>
    <row r="81" spans="2:11" ht="20.100000000000001" customHeight="1" x14ac:dyDescent="0.25">
      <c r="B81" s="274" t="str">
        <f t="shared" si="4"/>
        <v/>
      </c>
      <c r="C81" s="51"/>
      <c r="D81" s="181"/>
      <c r="E81" s="51"/>
      <c r="F81" s="496"/>
      <c r="G81" s="497"/>
      <c r="H81" s="182"/>
      <c r="I81" s="134"/>
      <c r="J81" t="str">
        <f t="shared" si="3"/>
        <v/>
      </c>
      <c r="K81" s="63" t="str">
        <f t="shared" si="5"/>
        <v/>
      </c>
    </row>
    <row r="82" spans="2:11" ht="20.100000000000001" customHeight="1" x14ac:dyDescent="0.25">
      <c r="B82" s="274" t="str">
        <f t="shared" si="4"/>
        <v/>
      </c>
      <c r="C82" s="51"/>
      <c r="D82" s="181"/>
      <c r="E82" s="51"/>
      <c r="F82" s="496"/>
      <c r="G82" s="497"/>
      <c r="H82" s="182"/>
      <c r="I82" s="134"/>
      <c r="J82" t="str">
        <f t="shared" si="3"/>
        <v/>
      </c>
      <c r="K82" s="63" t="str">
        <f t="shared" si="5"/>
        <v/>
      </c>
    </row>
    <row r="83" spans="2:11" ht="20.100000000000001" customHeight="1" x14ac:dyDescent="0.25">
      <c r="B83" s="274" t="str">
        <f t="shared" si="4"/>
        <v/>
      </c>
      <c r="C83" s="51"/>
      <c r="D83" s="181"/>
      <c r="E83" s="51"/>
      <c r="F83" s="496"/>
      <c r="G83" s="497"/>
      <c r="H83" s="182"/>
      <c r="I83" s="134"/>
      <c r="J83" t="str">
        <f t="shared" si="3"/>
        <v/>
      </c>
      <c r="K83" s="63" t="str">
        <f t="shared" si="5"/>
        <v/>
      </c>
    </row>
    <row r="84" spans="2:11" ht="20.100000000000001" customHeight="1" x14ac:dyDescent="0.25">
      <c r="B84" s="274" t="str">
        <f t="shared" si="4"/>
        <v/>
      </c>
      <c r="C84" s="51"/>
      <c r="D84" s="181"/>
      <c r="E84" s="51"/>
      <c r="F84" s="496"/>
      <c r="G84" s="497"/>
      <c r="H84" s="182"/>
      <c r="I84" s="134"/>
      <c r="J84" t="str">
        <f t="shared" si="3"/>
        <v/>
      </c>
      <c r="K84" s="63" t="str">
        <f t="shared" si="5"/>
        <v/>
      </c>
    </row>
    <row r="85" spans="2:11" ht="20.100000000000001" customHeight="1" x14ac:dyDescent="0.25">
      <c r="B85" s="274" t="str">
        <f t="shared" si="4"/>
        <v/>
      </c>
      <c r="C85" s="51"/>
      <c r="D85" s="181"/>
      <c r="E85" s="51"/>
      <c r="F85" s="496"/>
      <c r="G85" s="497"/>
      <c r="H85" s="182"/>
      <c r="I85" s="134"/>
      <c r="J85" t="str">
        <f t="shared" si="3"/>
        <v/>
      </c>
      <c r="K85" s="63" t="str">
        <f t="shared" si="5"/>
        <v/>
      </c>
    </row>
    <row r="86" spans="2:11" ht="20.100000000000001" customHeight="1" x14ac:dyDescent="0.25">
      <c r="B86" s="274" t="str">
        <f t="shared" si="4"/>
        <v/>
      </c>
      <c r="C86" s="51"/>
      <c r="D86" s="181"/>
      <c r="E86" s="51"/>
      <c r="F86" s="496"/>
      <c r="G86" s="497"/>
      <c r="H86" s="182"/>
      <c r="I86" s="134"/>
      <c r="J86" t="str">
        <f t="shared" si="3"/>
        <v/>
      </c>
      <c r="K86" s="63" t="str">
        <f t="shared" si="5"/>
        <v/>
      </c>
    </row>
    <row r="87" spans="2:11" ht="20.100000000000001" customHeight="1" x14ac:dyDescent="0.25">
      <c r="B87" s="274" t="str">
        <f t="shared" si="4"/>
        <v/>
      </c>
      <c r="C87" s="51"/>
      <c r="D87" s="181"/>
      <c r="E87" s="51"/>
      <c r="F87" s="496"/>
      <c r="G87" s="497"/>
      <c r="H87" s="182"/>
      <c r="I87" s="134"/>
      <c r="J87" t="str">
        <f t="shared" si="3"/>
        <v/>
      </c>
      <c r="K87" s="63" t="str">
        <f t="shared" si="5"/>
        <v/>
      </c>
    </row>
    <row r="88" spans="2:11" ht="20.100000000000001" customHeight="1" x14ac:dyDescent="0.25">
      <c r="B88" s="274" t="str">
        <f t="shared" si="4"/>
        <v/>
      </c>
      <c r="C88" s="51"/>
      <c r="D88" s="181"/>
      <c r="E88" s="51"/>
      <c r="F88" s="496"/>
      <c r="G88" s="497"/>
      <c r="H88" s="182"/>
      <c r="I88" s="134"/>
      <c r="J88" t="str">
        <f t="shared" si="3"/>
        <v/>
      </c>
      <c r="K88" s="63" t="str">
        <f t="shared" si="5"/>
        <v/>
      </c>
    </row>
    <row r="89" spans="2:11" ht="20.100000000000001" customHeight="1" x14ac:dyDescent="0.25">
      <c r="B89" s="274" t="str">
        <f t="shared" si="4"/>
        <v/>
      </c>
      <c r="C89" s="51"/>
      <c r="D89" s="181"/>
      <c r="E89" s="51"/>
      <c r="F89" s="496"/>
      <c r="G89" s="497"/>
      <c r="H89" s="182"/>
      <c r="I89" s="134"/>
      <c r="J89" t="str">
        <f t="shared" si="3"/>
        <v/>
      </c>
      <c r="K89" s="63" t="str">
        <f t="shared" si="5"/>
        <v/>
      </c>
    </row>
    <row r="90" spans="2:11" ht="20.100000000000001" customHeight="1" x14ac:dyDescent="0.25">
      <c r="B90" s="274" t="str">
        <f t="shared" si="4"/>
        <v/>
      </c>
      <c r="C90" s="51"/>
      <c r="D90" s="181"/>
      <c r="E90" s="51"/>
      <c r="F90" s="496"/>
      <c r="G90" s="497"/>
      <c r="H90" s="182"/>
      <c r="I90" s="134"/>
      <c r="J90" t="str">
        <f t="shared" si="3"/>
        <v/>
      </c>
      <c r="K90" s="63" t="str">
        <f t="shared" si="5"/>
        <v/>
      </c>
    </row>
    <row r="91" spans="2:11" ht="20.100000000000001" customHeight="1" x14ac:dyDescent="0.25">
      <c r="B91" s="274" t="str">
        <f t="shared" si="4"/>
        <v/>
      </c>
      <c r="C91" s="51"/>
      <c r="D91" s="181"/>
      <c r="E91" s="51"/>
      <c r="F91" s="496"/>
      <c r="G91" s="497"/>
      <c r="H91" s="182"/>
      <c r="I91" s="134"/>
      <c r="J91" t="str">
        <f t="shared" si="3"/>
        <v/>
      </c>
      <c r="K91" s="63" t="str">
        <f t="shared" si="5"/>
        <v/>
      </c>
    </row>
    <row r="92" spans="2:11" ht="20.100000000000001" customHeight="1" x14ac:dyDescent="0.25">
      <c r="B92" s="274" t="str">
        <f t="shared" si="4"/>
        <v/>
      </c>
      <c r="C92" s="51"/>
      <c r="D92" s="181"/>
      <c r="E92" s="51"/>
      <c r="F92" s="496"/>
      <c r="G92" s="497"/>
      <c r="H92" s="182"/>
      <c r="I92" s="134"/>
      <c r="J92" t="str">
        <f t="shared" si="3"/>
        <v/>
      </c>
      <c r="K92" s="63" t="str">
        <f t="shared" si="5"/>
        <v/>
      </c>
    </row>
    <row r="93" spans="2:11" ht="20.100000000000001" customHeight="1" x14ac:dyDescent="0.25">
      <c r="B93" s="274" t="str">
        <f t="shared" si="4"/>
        <v/>
      </c>
      <c r="C93" s="51"/>
      <c r="D93" s="181"/>
      <c r="E93" s="51"/>
      <c r="F93" s="496"/>
      <c r="G93" s="497"/>
      <c r="H93" s="182"/>
      <c r="I93" s="134"/>
      <c r="J93" t="str">
        <f t="shared" si="3"/>
        <v/>
      </c>
      <c r="K93" s="63" t="str">
        <f t="shared" si="5"/>
        <v/>
      </c>
    </row>
    <row r="94" spans="2:11" ht="20.100000000000001" customHeight="1" x14ac:dyDescent="0.25">
      <c r="B94" s="274" t="str">
        <f t="shared" si="4"/>
        <v/>
      </c>
      <c r="C94" s="51"/>
      <c r="D94" s="181"/>
      <c r="E94" s="51"/>
      <c r="F94" s="496"/>
      <c r="G94" s="497"/>
      <c r="H94" s="182"/>
      <c r="I94" s="134"/>
      <c r="J94" t="str">
        <f t="shared" si="3"/>
        <v/>
      </c>
      <c r="K94" s="63" t="str">
        <f t="shared" si="5"/>
        <v/>
      </c>
    </row>
    <row r="95" spans="2:11" ht="20.100000000000001" customHeight="1" x14ac:dyDescent="0.25">
      <c r="B95" s="274" t="str">
        <f t="shared" si="4"/>
        <v/>
      </c>
      <c r="C95" s="51"/>
      <c r="D95" s="181"/>
      <c r="E95" s="51"/>
      <c r="F95" s="496"/>
      <c r="G95" s="497"/>
      <c r="H95" s="182"/>
      <c r="I95" s="134"/>
      <c r="J95" t="str">
        <f t="shared" si="3"/>
        <v/>
      </c>
      <c r="K95" s="63" t="str">
        <f t="shared" si="5"/>
        <v/>
      </c>
    </row>
    <row r="96" spans="2:11" ht="20.100000000000001" customHeight="1" x14ac:dyDescent="0.25">
      <c r="B96" s="274" t="str">
        <f t="shared" si="4"/>
        <v/>
      </c>
      <c r="C96" s="51"/>
      <c r="D96" s="181"/>
      <c r="E96" s="51"/>
      <c r="F96" s="496"/>
      <c r="G96" s="497"/>
      <c r="H96" s="182"/>
      <c r="I96" s="134"/>
      <c r="J96" t="str">
        <f t="shared" ref="J96:J159" si="6">CONCATENATE(C96,D96)</f>
        <v/>
      </c>
      <c r="K96" s="63" t="str">
        <f t="shared" ref="K96:K159" si="7">IF(AND(B96&lt;&gt;"",COUNTIF(J$32:J$431,$J96)&gt;1),"Član je upisan više puta","")</f>
        <v/>
      </c>
    </row>
    <row r="97" spans="2:11" ht="20.100000000000001" customHeight="1" x14ac:dyDescent="0.25">
      <c r="B97" s="274" t="str">
        <f t="shared" si="4"/>
        <v/>
      </c>
      <c r="C97" s="51"/>
      <c r="D97" s="181"/>
      <c r="E97" s="51"/>
      <c r="F97" s="496"/>
      <c r="G97" s="497"/>
      <c r="H97" s="182"/>
      <c r="I97" s="134"/>
      <c r="J97" t="str">
        <f t="shared" si="6"/>
        <v/>
      </c>
      <c r="K97" s="63" t="str">
        <f t="shared" si="7"/>
        <v/>
      </c>
    </row>
    <row r="98" spans="2:11" ht="20.100000000000001" customHeight="1" x14ac:dyDescent="0.25">
      <c r="B98" s="274" t="str">
        <f t="shared" ref="B98:B161" si="8">IF(C98&lt;&gt;"",IF(B96="R.b.",1,B97+1),"")</f>
        <v/>
      </c>
      <c r="C98" s="51"/>
      <c r="D98" s="181"/>
      <c r="E98" s="51"/>
      <c r="F98" s="496"/>
      <c r="G98" s="497"/>
      <c r="H98" s="182"/>
      <c r="I98" s="134"/>
      <c r="J98" t="str">
        <f t="shared" si="6"/>
        <v/>
      </c>
      <c r="K98" s="63" t="str">
        <f t="shared" si="7"/>
        <v/>
      </c>
    </row>
    <row r="99" spans="2:11" ht="20.100000000000001" customHeight="1" x14ac:dyDescent="0.25">
      <c r="B99" s="274" t="str">
        <f t="shared" si="8"/>
        <v/>
      </c>
      <c r="C99" s="51"/>
      <c r="D99" s="181"/>
      <c r="E99" s="51"/>
      <c r="F99" s="496"/>
      <c r="G99" s="497"/>
      <c r="H99" s="182"/>
      <c r="I99" s="134"/>
      <c r="J99" t="str">
        <f t="shared" si="6"/>
        <v/>
      </c>
      <c r="K99" s="63" t="str">
        <f t="shared" si="7"/>
        <v/>
      </c>
    </row>
    <row r="100" spans="2:11" ht="20.100000000000001" customHeight="1" x14ac:dyDescent="0.25">
      <c r="B100" s="274" t="str">
        <f t="shared" si="8"/>
        <v/>
      </c>
      <c r="C100" s="51"/>
      <c r="D100" s="181"/>
      <c r="E100" s="51"/>
      <c r="F100" s="496"/>
      <c r="G100" s="497"/>
      <c r="H100" s="182"/>
      <c r="I100" s="134"/>
      <c r="J100" t="str">
        <f t="shared" si="6"/>
        <v/>
      </c>
      <c r="K100" s="63" t="str">
        <f t="shared" si="7"/>
        <v/>
      </c>
    </row>
    <row r="101" spans="2:11" ht="20.100000000000001" customHeight="1" x14ac:dyDescent="0.25">
      <c r="B101" s="274" t="str">
        <f t="shared" si="8"/>
        <v/>
      </c>
      <c r="C101" s="51"/>
      <c r="D101" s="181"/>
      <c r="E101" s="51"/>
      <c r="F101" s="496"/>
      <c r="G101" s="497"/>
      <c r="H101" s="182"/>
      <c r="I101" s="134"/>
      <c r="J101" t="str">
        <f t="shared" si="6"/>
        <v/>
      </c>
      <c r="K101" s="63" t="str">
        <f t="shared" si="7"/>
        <v/>
      </c>
    </row>
    <row r="102" spans="2:11" ht="20.100000000000001" customHeight="1" x14ac:dyDescent="0.25">
      <c r="B102" s="274" t="str">
        <f t="shared" si="8"/>
        <v/>
      </c>
      <c r="C102" s="51"/>
      <c r="D102" s="181"/>
      <c r="E102" s="51"/>
      <c r="F102" s="496"/>
      <c r="G102" s="497"/>
      <c r="H102" s="182"/>
      <c r="I102" s="134"/>
      <c r="J102" t="str">
        <f t="shared" si="6"/>
        <v/>
      </c>
      <c r="K102" s="63" t="str">
        <f t="shared" si="7"/>
        <v/>
      </c>
    </row>
    <row r="103" spans="2:11" ht="20.100000000000001" customHeight="1" x14ac:dyDescent="0.25">
      <c r="B103" s="274" t="str">
        <f t="shared" si="8"/>
        <v/>
      </c>
      <c r="C103" s="51"/>
      <c r="D103" s="181"/>
      <c r="E103" s="51"/>
      <c r="F103" s="496"/>
      <c r="G103" s="497"/>
      <c r="H103" s="182"/>
      <c r="I103" s="134"/>
      <c r="J103" t="str">
        <f t="shared" si="6"/>
        <v/>
      </c>
      <c r="K103" s="63" t="str">
        <f t="shared" si="7"/>
        <v/>
      </c>
    </row>
    <row r="104" spans="2:11" ht="20.100000000000001" customHeight="1" x14ac:dyDescent="0.25">
      <c r="B104" s="274" t="str">
        <f t="shared" si="8"/>
        <v/>
      </c>
      <c r="C104" s="51"/>
      <c r="D104" s="181"/>
      <c r="E104" s="51"/>
      <c r="F104" s="496"/>
      <c r="G104" s="497"/>
      <c r="H104" s="182"/>
      <c r="I104" s="134"/>
      <c r="J104" t="str">
        <f t="shared" si="6"/>
        <v/>
      </c>
      <c r="K104" s="63" t="str">
        <f t="shared" si="7"/>
        <v/>
      </c>
    </row>
    <row r="105" spans="2:11" ht="20.100000000000001" customHeight="1" x14ac:dyDescent="0.25">
      <c r="B105" s="274" t="str">
        <f t="shared" si="8"/>
        <v/>
      </c>
      <c r="C105" s="51"/>
      <c r="D105" s="181"/>
      <c r="E105" s="51"/>
      <c r="F105" s="496"/>
      <c r="G105" s="497"/>
      <c r="H105" s="182"/>
      <c r="I105" s="134"/>
      <c r="J105" t="str">
        <f t="shared" si="6"/>
        <v/>
      </c>
      <c r="K105" s="63" t="str">
        <f t="shared" si="7"/>
        <v/>
      </c>
    </row>
    <row r="106" spans="2:11" ht="20.100000000000001" customHeight="1" x14ac:dyDescent="0.25">
      <c r="B106" s="274" t="str">
        <f t="shared" si="8"/>
        <v/>
      </c>
      <c r="C106" s="51"/>
      <c r="D106" s="181"/>
      <c r="E106" s="51"/>
      <c r="F106" s="496"/>
      <c r="G106" s="497"/>
      <c r="H106" s="182"/>
      <c r="I106" s="134"/>
      <c r="J106" t="str">
        <f t="shared" si="6"/>
        <v/>
      </c>
      <c r="K106" s="63" t="str">
        <f t="shared" si="7"/>
        <v/>
      </c>
    </row>
    <row r="107" spans="2:11" ht="20.100000000000001" customHeight="1" x14ac:dyDescent="0.25">
      <c r="B107" s="274" t="str">
        <f t="shared" si="8"/>
        <v/>
      </c>
      <c r="C107" s="51"/>
      <c r="D107" s="181"/>
      <c r="E107" s="51"/>
      <c r="F107" s="496"/>
      <c r="G107" s="497"/>
      <c r="H107" s="182"/>
      <c r="I107" s="134"/>
      <c r="J107" t="str">
        <f t="shared" si="6"/>
        <v/>
      </c>
      <c r="K107" s="63" t="str">
        <f t="shared" si="7"/>
        <v/>
      </c>
    </row>
    <row r="108" spans="2:11" ht="20.100000000000001" customHeight="1" x14ac:dyDescent="0.25">
      <c r="B108" s="274" t="str">
        <f t="shared" si="8"/>
        <v/>
      </c>
      <c r="C108" s="51"/>
      <c r="D108" s="181"/>
      <c r="E108" s="51"/>
      <c r="F108" s="496"/>
      <c r="G108" s="497"/>
      <c r="H108" s="182"/>
      <c r="I108" s="134"/>
      <c r="J108" t="str">
        <f t="shared" si="6"/>
        <v/>
      </c>
      <c r="K108" s="63" t="str">
        <f t="shared" si="7"/>
        <v/>
      </c>
    </row>
    <row r="109" spans="2:11" ht="20.100000000000001" customHeight="1" x14ac:dyDescent="0.25">
      <c r="B109" s="274" t="str">
        <f t="shared" si="8"/>
        <v/>
      </c>
      <c r="C109" s="51"/>
      <c r="D109" s="181"/>
      <c r="E109" s="51"/>
      <c r="F109" s="496"/>
      <c r="G109" s="497"/>
      <c r="H109" s="182"/>
      <c r="I109" s="134"/>
      <c r="J109" t="str">
        <f t="shared" si="6"/>
        <v/>
      </c>
      <c r="K109" s="63" t="str">
        <f t="shared" si="7"/>
        <v/>
      </c>
    </row>
    <row r="110" spans="2:11" ht="20.100000000000001" customHeight="1" x14ac:dyDescent="0.25">
      <c r="B110" s="274" t="str">
        <f t="shared" si="8"/>
        <v/>
      </c>
      <c r="C110" s="51"/>
      <c r="D110" s="181"/>
      <c r="E110" s="51"/>
      <c r="F110" s="496"/>
      <c r="G110" s="497"/>
      <c r="H110" s="182"/>
      <c r="I110" s="134"/>
      <c r="J110" t="str">
        <f t="shared" si="6"/>
        <v/>
      </c>
      <c r="K110" s="63" t="str">
        <f t="shared" si="7"/>
        <v/>
      </c>
    </row>
    <row r="111" spans="2:11" ht="20.100000000000001" customHeight="1" x14ac:dyDescent="0.25">
      <c r="B111" s="274" t="str">
        <f t="shared" si="8"/>
        <v/>
      </c>
      <c r="C111" s="51"/>
      <c r="D111" s="181"/>
      <c r="E111" s="51"/>
      <c r="F111" s="496"/>
      <c r="G111" s="497"/>
      <c r="H111" s="182"/>
      <c r="I111" s="134"/>
      <c r="J111" t="str">
        <f t="shared" si="6"/>
        <v/>
      </c>
      <c r="K111" s="63" t="str">
        <f t="shared" si="7"/>
        <v/>
      </c>
    </row>
    <row r="112" spans="2:11" ht="20.100000000000001" customHeight="1" x14ac:dyDescent="0.25">
      <c r="B112" s="274" t="str">
        <f t="shared" si="8"/>
        <v/>
      </c>
      <c r="C112" s="51"/>
      <c r="D112" s="181"/>
      <c r="E112" s="51"/>
      <c r="F112" s="496"/>
      <c r="G112" s="497"/>
      <c r="H112" s="182"/>
      <c r="I112" s="134"/>
      <c r="J112" t="str">
        <f t="shared" si="6"/>
        <v/>
      </c>
      <c r="K112" s="63" t="str">
        <f t="shared" si="7"/>
        <v/>
      </c>
    </row>
    <row r="113" spans="2:11" ht="20.100000000000001" customHeight="1" x14ac:dyDescent="0.25">
      <c r="B113" s="274" t="str">
        <f t="shared" si="8"/>
        <v/>
      </c>
      <c r="C113" s="51"/>
      <c r="D113" s="181"/>
      <c r="E113" s="51"/>
      <c r="F113" s="496"/>
      <c r="G113" s="497"/>
      <c r="H113" s="182"/>
      <c r="I113" s="134"/>
      <c r="J113" t="str">
        <f t="shared" si="6"/>
        <v/>
      </c>
      <c r="K113" s="63" t="str">
        <f t="shared" si="7"/>
        <v/>
      </c>
    </row>
    <row r="114" spans="2:11" ht="20.100000000000001" customHeight="1" x14ac:dyDescent="0.25">
      <c r="B114" s="274" t="str">
        <f t="shared" si="8"/>
        <v/>
      </c>
      <c r="C114" s="51"/>
      <c r="D114" s="181"/>
      <c r="E114" s="51"/>
      <c r="F114" s="496"/>
      <c r="G114" s="497"/>
      <c r="H114" s="182"/>
      <c r="I114" s="134"/>
      <c r="J114" t="str">
        <f t="shared" si="6"/>
        <v/>
      </c>
      <c r="K114" s="63" t="str">
        <f t="shared" si="7"/>
        <v/>
      </c>
    </row>
    <row r="115" spans="2:11" ht="20.100000000000001" customHeight="1" x14ac:dyDescent="0.25">
      <c r="B115" s="274" t="str">
        <f t="shared" si="8"/>
        <v/>
      </c>
      <c r="C115" s="51"/>
      <c r="D115" s="181"/>
      <c r="E115" s="51"/>
      <c r="F115" s="496"/>
      <c r="G115" s="497"/>
      <c r="H115" s="182"/>
      <c r="I115" s="134"/>
      <c r="J115" t="str">
        <f t="shared" si="6"/>
        <v/>
      </c>
      <c r="K115" s="63" t="str">
        <f t="shared" si="7"/>
        <v/>
      </c>
    </row>
    <row r="116" spans="2:11" ht="20.100000000000001" customHeight="1" x14ac:dyDescent="0.25">
      <c r="B116" s="274" t="str">
        <f t="shared" si="8"/>
        <v/>
      </c>
      <c r="C116" s="51"/>
      <c r="D116" s="181"/>
      <c r="E116" s="51"/>
      <c r="F116" s="496"/>
      <c r="G116" s="497"/>
      <c r="H116" s="182"/>
      <c r="I116" s="134"/>
      <c r="J116" t="str">
        <f t="shared" si="6"/>
        <v/>
      </c>
      <c r="K116" s="63" t="str">
        <f t="shared" si="7"/>
        <v/>
      </c>
    </row>
    <row r="117" spans="2:11" ht="20.100000000000001" customHeight="1" x14ac:dyDescent="0.25">
      <c r="B117" s="274" t="str">
        <f t="shared" si="8"/>
        <v/>
      </c>
      <c r="C117" s="51"/>
      <c r="D117" s="181"/>
      <c r="E117" s="51"/>
      <c r="F117" s="496"/>
      <c r="G117" s="497"/>
      <c r="H117" s="182"/>
      <c r="I117" s="134"/>
      <c r="J117" t="str">
        <f t="shared" si="6"/>
        <v/>
      </c>
      <c r="K117" s="63" t="str">
        <f t="shared" si="7"/>
        <v/>
      </c>
    </row>
    <row r="118" spans="2:11" ht="20.100000000000001" customHeight="1" x14ac:dyDescent="0.25">
      <c r="B118" s="274" t="str">
        <f t="shared" si="8"/>
        <v/>
      </c>
      <c r="C118" s="51"/>
      <c r="D118" s="181"/>
      <c r="E118" s="51"/>
      <c r="F118" s="496"/>
      <c r="G118" s="497"/>
      <c r="H118" s="182"/>
      <c r="I118" s="134"/>
      <c r="J118" t="str">
        <f t="shared" si="6"/>
        <v/>
      </c>
      <c r="K118" s="63" t="str">
        <f t="shared" si="7"/>
        <v/>
      </c>
    </row>
    <row r="119" spans="2:11" ht="20.100000000000001" customHeight="1" x14ac:dyDescent="0.25">
      <c r="B119" s="274" t="str">
        <f t="shared" si="8"/>
        <v/>
      </c>
      <c r="C119" s="51"/>
      <c r="D119" s="181"/>
      <c r="E119" s="51"/>
      <c r="F119" s="496"/>
      <c r="G119" s="497"/>
      <c r="H119" s="182"/>
      <c r="I119" s="134"/>
      <c r="J119" t="str">
        <f t="shared" si="6"/>
        <v/>
      </c>
      <c r="K119" s="63" t="str">
        <f t="shared" si="7"/>
        <v/>
      </c>
    </row>
    <row r="120" spans="2:11" ht="20.100000000000001" customHeight="1" x14ac:dyDescent="0.25">
      <c r="B120" s="274" t="str">
        <f t="shared" si="8"/>
        <v/>
      </c>
      <c r="C120" s="51"/>
      <c r="D120" s="181"/>
      <c r="E120" s="51"/>
      <c r="F120" s="496"/>
      <c r="G120" s="497"/>
      <c r="H120" s="182"/>
      <c r="I120" s="134"/>
      <c r="J120" t="str">
        <f t="shared" si="6"/>
        <v/>
      </c>
      <c r="K120" s="63" t="str">
        <f t="shared" si="7"/>
        <v/>
      </c>
    </row>
    <row r="121" spans="2:11" ht="20.100000000000001" customHeight="1" x14ac:dyDescent="0.25">
      <c r="B121" s="274" t="str">
        <f t="shared" si="8"/>
        <v/>
      </c>
      <c r="C121" s="51"/>
      <c r="D121" s="181"/>
      <c r="E121" s="51"/>
      <c r="F121" s="496"/>
      <c r="G121" s="497"/>
      <c r="H121" s="182"/>
      <c r="I121" s="134"/>
      <c r="J121" t="str">
        <f t="shared" si="6"/>
        <v/>
      </c>
      <c r="K121" s="63" t="str">
        <f t="shared" si="7"/>
        <v/>
      </c>
    </row>
    <row r="122" spans="2:11" ht="20.100000000000001" customHeight="1" x14ac:dyDescent="0.25">
      <c r="B122" s="274" t="str">
        <f t="shared" si="8"/>
        <v/>
      </c>
      <c r="C122" s="51"/>
      <c r="D122" s="181"/>
      <c r="E122" s="51"/>
      <c r="F122" s="496"/>
      <c r="G122" s="497"/>
      <c r="H122" s="182"/>
      <c r="I122" s="134"/>
      <c r="J122" t="str">
        <f t="shared" si="6"/>
        <v/>
      </c>
      <c r="K122" s="63" t="str">
        <f t="shared" si="7"/>
        <v/>
      </c>
    </row>
    <row r="123" spans="2:11" ht="20.100000000000001" customHeight="1" x14ac:dyDescent="0.25">
      <c r="B123" s="274" t="str">
        <f t="shared" si="8"/>
        <v/>
      </c>
      <c r="C123" s="51"/>
      <c r="D123" s="181"/>
      <c r="E123" s="51"/>
      <c r="F123" s="496"/>
      <c r="G123" s="497"/>
      <c r="H123" s="182"/>
      <c r="I123" s="134"/>
      <c r="J123" t="str">
        <f t="shared" si="6"/>
        <v/>
      </c>
      <c r="K123" s="63" t="str">
        <f t="shared" si="7"/>
        <v/>
      </c>
    </row>
    <row r="124" spans="2:11" ht="20.100000000000001" customHeight="1" x14ac:dyDescent="0.25">
      <c r="B124" s="274" t="str">
        <f t="shared" si="8"/>
        <v/>
      </c>
      <c r="C124" s="51"/>
      <c r="D124" s="181"/>
      <c r="E124" s="51"/>
      <c r="F124" s="496"/>
      <c r="G124" s="497"/>
      <c r="H124" s="182"/>
      <c r="I124" s="134"/>
      <c r="J124" t="str">
        <f t="shared" si="6"/>
        <v/>
      </c>
      <c r="K124" s="63" t="str">
        <f t="shared" si="7"/>
        <v/>
      </c>
    </row>
    <row r="125" spans="2:11" ht="20.100000000000001" customHeight="1" x14ac:dyDescent="0.25">
      <c r="B125" s="274" t="str">
        <f t="shared" si="8"/>
        <v/>
      </c>
      <c r="C125" s="51"/>
      <c r="D125" s="181"/>
      <c r="E125" s="51"/>
      <c r="F125" s="496"/>
      <c r="G125" s="497"/>
      <c r="H125" s="182"/>
      <c r="I125" s="134"/>
      <c r="J125" t="str">
        <f t="shared" si="6"/>
        <v/>
      </c>
      <c r="K125" s="63" t="str">
        <f t="shared" si="7"/>
        <v/>
      </c>
    </row>
    <row r="126" spans="2:11" ht="20.100000000000001" customHeight="1" x14ac:dyDescent="0.25">
      <c r="B126" s="274" t="str">
        <f t="shared" si="8"/>
        <v/>
      </c>
      <c r="C126" s="51"/>
      <c r="D126" s="181"/>
      <c r="E126" s="51"/>
      <c r="F126" s="496"/>
      <c r="G126" s="497"/>
      <c r="H126" s="182"/>
      <c r="I126" s="134"/>
      <c r="J126" t="str">
        <f t="shared" si="6"/>
        <v/>
      </c>
      <c r="K126" s="63" t="str">
        <f t="shared" si="7"/>
        <v/>
      </c>
    </row>
    <row r="127" spans="2:11" ht="20.100000000000001" customHeight="1" x14ac:dyDescent="0.25">
      <c r="B127" s="274" t="str">
        <f t="shared" si="8"/>
        <v/>
      </c>
      <c r="C127" s="51"/>
      <c r="D127" s="181"/>
      <c r="E127" s="51"/>
      <c r="F127" s="496"/>
      <c r="G127" s="497"/>
      <c r="H127" s="182"/>
      <c r="I127" s="134"/>
      <c r="J127" t="str">
        <f t="shared" si="6"/>
        <v/>
      </c>
      <c r="K127" s="63" t="str">
        <f t="shared" si="7"/>
        <v/>
      </c>
    </row>
    <row r="128" spans="2:11" ht="20.100000000000001" customHeight="1" x14ac:dyDescent="0.25">
      <c r="B128" s="274" t="str">
        <f t="shared" si="8"/>
        <v/>
      </c>
      <c r="C128" s="51"/>
      <c r="D128" s="181"/>
      <c r="E128" s="51"/>
      <c r="F128" s="496"/>
      <c r="G128" s="497"/>
      <c r="H128" s="182"/>
      <c r="I128" s="134"/>
      <c r="J128" t="str">
        <f t="shared" si="6"/>
        <v/>
      </c>
      <c r="K128" s="63" t="str">
        <f t="shared" si="7"/>
        <v/>
      </c>
    </row>
    <row r="129" spans="2:11" ht="20.100000000000001" customHeight="1" x14ac:dyDescent="0.25">
      <c r="B129" s="274" t="str">
        <f t="shared" si="8"/>
        <v/>
      </c>
      <c r="C129" s="51"/>
      <c r="D129" s="181"/>
      <c r="E129" s="51"/>
      <c r="F129" s="496"/>
      <c r="G129" s="497"/>
      <c r="H129" s="182"/>
      <c r="I129" s="134"/>
      <c r="J129" t="str">
        <f t="shared" si="6"/>
        <v/>
      </c>
      <c r="K129" s="63" t="str">
        <f t="shared" si="7"/>
        <v/>
      </c>
    </row>
    <row r="130" spans="2:11" ht="20.100000000000001" customHeight="1" x14ac:dyDescent="0.25">
      <c r="B130" s="274" t="str">
        <f t="shared" si="8"/>
        <v/>
      </c>
      <c r="C130" s="51"/>
      <c r="D130" s="181"/>
      <c r="E130" s="51"/>
      <c r="F130" s="496"/>
      <c r="G130" s="497"/>
      <c r="H130" s="182"/>
      <c r="I130" s="134"/>
      <c r="J130" t="str">
        <f t="shared" si="6"/>
        <v/>
      </c>
      <c r="K130" s="63" t="str">
        <f t="shared" si="7"/>
        <v/>
      </c>
    </row>
    <row r="131" spans="2:11" ht="20.100000000000001" customHeight="1" x14ac:dyDescent="0.25">
      <c r="B131" s="274" t="str">
        <f t="shared" si="8"/>
        <v/>
      </c>
      <c r="C131" s="51"/>
      <c r="D131" s="181"/>
      <c r="E131" s="51"/>
      <c r="F131" s="496"/>
      <c r="G131" s="497"/>
      <c r="H131" s="182"/>
      <c r="I131" s="134"/>
      <c r="J131" t="str">
        <f t="shared" si="6"/>
        <v/>
      </c>
      <c r="K131" s="63" t="str">
        <f t="shared" si="7"/>
        <v/>
      </c>
    </row>
    <row r="132" spans="2:11" ht="20.100000000000001" customHeight="1" x14ac:dyDescent="0.25">
      <c r="B132" s="274" t="str">
        <f t="shared" si="8"/>
        <v/>
      </c>
      <c r="C132" s="51"/>
      <c r="D132" s="181"/>
      <c r="E132" s="51"/>
      <c r="F132" s="496"/>
      <c r="G132" s="497"/>
      <c r="H132" s="182"/>
      <c r="I132" s="134"/>
      <c r="J132" t="str">
        <f t="shared" si="6"/>
        <v/>
      </c>
      <c r="K132" s="63" t="str">
        <f t="shared" si="7"/>
        <v/>
      </c>
    </row>
    <row r="133" spans="2:11" ht="20.100000000000001" customHeight="1" x14ac:dyDescent="0.25">
      <c r="B133" s="274" t="str">
        <f t="shared" si="8"/>
        <v/>
      </c>
      <c r="C133" s="51"/>
      <c r="D133" s="181"/>
      <c r="E133" s="51"/>
      <c r="F133" s="496"/>
      <c r="G133" s="497"/>
      <c r="H133" s="182"/>
      <c r="I133" s="134"/>
      <c r="J133" t="str">
        <f t="shared" si="6"/>
        <v/>
      </c>
      <c r="K133" s="63" t="str">
        <f t="shared" si="7"/>
        <v/>
      </c>
    </row>
    <row r="134" spans="2:11" ht="20.100000000000001" customHeight="1" x14ac:dyDescent="0.25">
      <c r="B134" s="274" t="str">
        <f t="shared" si="8"/>
        <v/>
      </c>
      <c r="C134" s="51"/>
      <c r="D134" s="181"/>
      <c r="E134" s="51"/>
      <c r="F134" s="496"/>
      <c r="G134" s="497"/>
      <c r="H134" s="182"/>
      <c r="I134" s="134"/>
      <c r="J134" t="str">
        <f t="shared" si="6"/>
        <v/>
      </c>
      <c r="K134" s="63" t="str">
        <f t="shared" si="7"/>
        <v/>
      </c>
    </row>
    <row r="135" spans="2:11" ht="20.100000000000001" customHeight="1" x14ac:dyDescent="0.25">
      <c r="B135" s="274" t="str">
        <f t="shared" si="8"/>
        <v/>
      </c>
      <c r="C135" s="51"/>
      <c r="D135" s="181"/>
      <c r="E135" s="51"/>
      <c r="F135" s="496"/>
      <c r="G135" s="497"/>
      <c r="H135" s="182"/>
      <c r="I135" s="134"/>
      <c r="J135" t="str">
        <f t="shared" si="6"/>
        <v/>
      </c>
      <c r="K135" s="63" t="str">
        <f t="shared" si="7"/>
        <v/>
      </c>
    </row>
    <row r="136" spans="2:11" ht="20.100000000000001" customHeight="1" x14ac:dyDescent="0.25">
      <c r="B136" s="274" t="str">
        <f t="shared" si="8"/>
        <v/>
      </c>
      <c r="C136" s="51"/>
      <c r="D136" s="181"/>
      <c r="E136" s="51"/>
      <c r="F136" s="496"/>
      <c r="G136" s="497"/>
      <c r="H136" s="182"/>
      <c r="I136" s="134"/>
      <c r="J136" t="str">
        <f t="shared" si="6"/>
        <v/>
      </c>
      <c r="K136" s="63" t="str">
        <f t="shared" si="7"/>
        <v/>
      </c>
    </row>
    <row r="137" spans="2:11" ht="20.100000000000001" customHeight="1" x14ac:dyDescent="0.25">
      <c r="B137" s="274" t="str">
        <f t="shared" si="8"/>
        <v/>
      </c>
      <c r="C137" s="51"/>
      <c r="D137" s="181"/>
      <c r="E137" s="51"/>
      <c r="F137" s="496"/>
      <c r="G137" s="497"/>
      <c r="H137" s="182"/>
      <c r="I137" s="134"/>
      <c r="J137" t="str">
        <f t="shared" si="6"/>
        <v/>
      </c>
      <c r="K137" s="63" t="str">
        <f t="shared" si="7"/>
        <v/>
      </c>
    </row>
    <row r="138" spans="2:11" ht="20.100000000000001" customHeight="1" x14ac:dyDescent="0.25">
      <c r="B138" s="274" t="str">
        <f t="shared" si="8"/>
        <v/>
      </c>
      <c r="C138" s="51"/>
      <c r="D138" s="181"/>
      <c r="E138" s="51"/>
      <c r="F138" s="496"/>
      <c r="G138" s="497"/>
      <c r="H138" s="182"/>
      <c r="I138" s="134"/>
      <c r="J138" t="str">
        <f t="shared" si="6"/>
        <v/>
      </c>
      <c r="K138" s="63" t="str">
        <f t="shared" si="7"/>
        <v/>
      </c>
    </row>
    <row r="139" spans="2:11" ht="20.100000000000001" customHeight="1" x14ac:dyDescent="0.25">
      <c r="B139" s="274" t="str">
        <f t="shared" si="8"/>
        <v/>
      </c>
      <c r="C139" s="51"/>
      <c r="D139" s="181"/>
      <c r="E139" s="51"/>
      <c r="F139" s="496"/>
      <c r="G139" s="497"/>
      <c r="H139" s="182"/>
      <c r="I139" s="134"/>
      <c r="J139" t="str">
        <f t="shared" si="6"/>
        <v/>
      </c>
      <c r="K139" s="63" t="str">
        <f t="shared" si="7"/>
        <v/>
      </c>
    </row>
    <row r="140" spans="2:11" ht="20.100000000000001" customHeight="1" x14ac:dyDescent="0.25">
      <c r="B140" s="274" t="str">
        <f t="shared" si="8"/>
        <v/>
      </c>
      <c r="C140" s="51"/>
      <c r="D140" s="181"/>
      <c r="E140" s="51"/>
      <c r="F140" s="496"/>
      <c r="G140" s="497"/>
      <c r="H140" s="182"/>
      <c r="I140" s="134"/>
      <c r="J140" t="str">
        <f t="shared" si="6"/>
        <v/>
      </c>
      <c r="K140" s="63" t="str">
        <f t="shared" si="7"/>
        <v/>
      </c>
    </row>
    <row r="141" spans="2:11" ht="20.100000000000001" customHeight="1" x14ac:dyDescent="0.25">
      <c r="B141" s="274" t="str">
        <f t="shared" si="8"/>
        <v/>
      </c>
      <c r="C141" s="51"/>
      <c r="D141" s="181"/>
      <c r="E141" s="51"/>
      <c r="F141" s="496"/>
      <c r="G141" s="497"/>
      <c r="H141" s="182"/>
      <c r="I141" s="134"/>
      <c r="J141" t="str">
        <f t="shared" si="6"/>
        <v/>
      </c>
      <c r="K141" s="63" t="str">
        <f t="shared" si="7"/>
        <v/>
      </c>
    </row>
    <row r="142" spans="2:11" ht="20.100000000000001" customHeight="1" x14ac:dyDescent="0.25">
      <c r="B142" s="274" t="str">
        <f t="shared" si="8"/>
        <v/>
      </c>
      <c r="C142" s="51"/>
      <c r="D142" s="181"/>
      <c r="E142" s="51"/>
      <c r="F142" s="496"/>
      <c r="G142" s="497"/>
      <c r="H142" s="182"/>
      <c r="I142" s="134"/>
      <c r="J142" t="str">
        <f t="shared" si="6"/>
        <v/>
      </c>
      <c r="K142" s="63" t="str">
        <f t="shared" si="7"/>
        <v/>
      </c>
    </row>
    <row r="143" spans="2:11" ht="20.100000000000001" customHeight="1" x14ac:dyDescent="0.25">
      <c r="B143" s="274" t="str">
        <f t="shared" si="8"/>
        <v/>
      </c>
      <c r="C143" s="51"/>
      <c r="D143" s="181"/>
      <c r="E143" s="51"/>
      <c r="F143" s="496"/>
      <c r="G143" s="497"/>
      <c r="H143" s="182"/>
      <c r="I143" s="134"/>
      <c r="J143" t="str">
        <f t="shared" si="6"/>
        <v/>
      </c>
      <c r="K143" s="63" t="str">
        <f t="shared" si="7"/>
        <v/>
      </c>
    </row>
    <row r="144" spans="2:11" ht="20.100000000000001" customHeight="1" x14ac:dyDescent="0.25">
      <c r="B144" s="274" t="str">
        <f t="shared" si="8"/>
        <v/>
      </c>
      <c r="C144" s="51"/>
      <c r="D144" s="181"/>
      <c r="E144" s="51"/>
      <c r="F144" s="496"/>
      <c r="G144" s="497"/>
      <c r="H144" s="182"/>
      <c r="I144" s="134"/>
      <c r="J144" t="str">
        <f t="shared" si="6"/>
        <v/>
      </c>
      <c r="K144" s="63" t="str">
        <f t="shared" si="7"/>
        <v/>
      </c>
    </row>
    <row r="145" spans="2:11" ht="20.100000000000001" customHeight="1" x14ac:dyDescent="0.25">
      <c r="B145" s="274" t="str">
        <f t="shared" si="8"/>
        <v/>
      </c>
      <c r="C145" s="51"/>
      <c r="D145" s="181"/>
      <c r="E145" s="51"/>
      <c r="F145" s="496"/>
      <c r="G145" s="497"/>
      <c r="H145" s="182"/>
      <c r="I145" s="134"/>
      <c r="J145" t="str">
        <f t="shared" si="6"/>
        <v/>
      </c>
      <c r="K145" s="63" t="str">
        <f t="shared" si="7"/>
        <v/>
      </c>
    </row>
    <row r="146" spans="2:11" ht="20.100000000000001" customHeight="1" x14ac:dyDescent="0.25">
      <c r="B146" s="274" t="str">
        <f t="shared" si="8"/>
        <v/>
      </c>
      <c r="C146" s="51"/>
      <c r="D146" s="181"/>
      <c r="E146" s="51"/>
      <c r="F146" s="496"/>
      <c r="G146" s="497"/>
      <c r="H146" s="182"/>
      <c r="I146" s="134"/>
      <c r="J146" t="str">
        <f t="shared" si="6"/>
        <v/>
      </c>
      <c r="K146" s="63" t="str">
        <f t="shared" si="7"/>
        <v/>
      </c>
    </row>
    <row r="147" spans="2:11" ht="20.100000000000001" customHeight="1" x14ac:dyDescent="0.25">
      <c r="B147" s="274" t="str">
        <f t="shared" si="8"/>
        <v/>
      </c>
      <c r="C147" s="51"/>
      <c r="D147" s="181"/>
      <c r="E147" s="51"/>
      <c r="F147" s="496"/>
      <c r="G147" s="497"/>
      <c r="H147" s="182"/>
      <c r="I147" s="134"/>
      <c r="J147" t="str">
        <f t="shared" si="6"/>
        <v/>
      </c>
      <c r="K147" s="63" t="str">
        <f t="shared" si="7"/>
        <v/>
      </c>
    </row>
    <row r="148" spans="2:11" ht="20.100000000000001" customHeight="1" x14ac:dyDescent="0.25">
      <c r="B148" s="274" t="str">
        <f t="shared" si="8"/>
        <v/>
      </c>
      <c r="C148" s="51"/>
      <c r="D148" s="181"/>
      <c r="E148" s="51"/>
      <c r="F148" s="496"/>
      <c r="G148" s="497"/>
      <c r="H148" s="182"/>
      <c r="I148" s="134"/>
      <c r="J148" t="str">
        <f t="shared" si="6"/>
        <v/>
      </c>
      <c r="K148" s="63" t="str">
        <f t="shared" si="7"/>
        <v/>
      </c>
    </row>
    <row r="149" spans="2:11" ht="20.100000000000001" customHeight="1" x14ac:dyDescent="0.25">
      <c r="B149" s="274" t="str">
        <f t="shared" si="8"/>
        <v/>
      </c>
      <c r="C149" s="51"/>
      <c r="D149" s="181"/>
      <c r="E149" s="51"/>
      <c r="F149" s="496"/>
      <c r="G149" s="497"/>
      <c r="H149" s="182"/>
      <c r="I149" s="134"/>
      <c r="J149" t="str">
        <f t="shared" si="6"/>
        <v/>
      </c>
      <c r="K149" s="63" t="str">
        <f t="shared" si="7"/>
        <v/>
      </c>
    </row>
    <row r="150" spans="2:11" ht="20.100000000000001" customHeight="1" x14ac:dyDescent="0.25">
      <c r="B150" s="274" t="str">
        <f t="shared" si="8"/>
        <v/>
      </c>
      <c r="C150" s="51"/>
      <c r="D150" s="181"/>
      <c r="E150" s="51"/>
      <c r="F150" s="496"/>
      <c r="G150" s="497"/>
      <c r="H150" s="182"/>
      <c r="I150" s="134"/>
      <c r="J150" t="str">
        <f t="shared" si="6"/>
        <v/>
      </c>
      <c r="K150" s="63" t="str">
        <f t="shared" si="7"/>
        <v/>
      </c>
    </row>
    <row r="151" spans="2:11" ht="20.100000000000001" customHeight="1" x14ac:dyDescent="0.25">
      <c r="B151" s="274" t="str">
        <f t="shared" si="8"/>
        <v/>
      </c>
      <c r="C151" s="51"/>
      <c r="D151" s="181"/>
      <c r="E151" s="51"/>
      <c r="F151" s="496"/>
      <c r="G151" s="497"/>
      <c r="H151" s="182"/>
      <c r="I151" s="134"/>
      <c r="J151" t="str">
        <f t="shared" si="6"/>
        <v/>
      </c>
      <c r="K151" s="63" t="str">
        <f t="shared" si="7"/>
        <v/>
      </c>
    </row>
    <row r="152" spans="2:11" ht="20.100000000000001" customHeight="1" x14ac:dyDescent="0.25">
      <c r="B152" s="274" t="str">
        <f t="shared" si="8"/>
        <v/>
      </c>
      <c r="C152" s="51"/>
      <c r="D152" s="181"/>
      <c r="E152" s="51"/>
      <c r="F152" s="496"/>
      <c r="G152" s="497"/>
      <c r="H152" s="182"/>
      <c r="I152" s="134"/>
      <c r="J152" t="str">
        <f t="shared" si="6"/>
        <v/>
      </c>
      <c r="K152" s="63" t="str">
        <f t="shared" si="7"/>
        <v/>
      </c>
    </row>
    <row r="153" spans="2:11" ht="20.100000000000001" customHeight="1" x14ac:dyDescent="0.25">
      <c r="B153" s="274" t="str">
        <f t="shared" si="8"/>
        <v/>
      </c>
      <c r="C153" s="51"/>
      <c r="D153" s="181"/>
      <c r="E153" s="51"/>
      <c r="F153" s="496"/>
      <c r="G153" s="497"/>
      <c r="H153" s="182"/>
      <c r="I153" s="134"/>
      <c r="J153" t="str">
        <f t="shared" si="6"/>
        <v/>
      </c>
      <c r="K153" s="63" t="str">
        <f t="shared" si="7"/>
        <v/>
      </c>
    </row>
    <row r="154" spans="2:11" ht="20.100000000000001" customHeight="1" x14ac:dyDescent="0.25">
      <c r="B154" s="274" t="str">
        <f t="shared" si="8"/>
        <v/>
      </c>
      <c r="C154" s="51"/>
      <c r="D154" s="181"/>
      <c r="E154" s="51"/>
      <c r="F154" s="496"/>
      <c r="G154" s="497"/>
      <c r="H154" s="182"/>
      <c r="I154" s="134"/>
      <c r="J154" t="str">
        <f t="shared" si="6"/>
        <v/>
      </c>
      <c r="K154" s="63" t="str">
        <f t="shared" si="7"/>
        <v/>
      </c>
    </row>
    <row r="155" spans="2:11" ht="20.100000000000001" customHeight="1" x14ac:dyDescent="0.25">
      <c r="B155" s="274" t="str">
        <f t="shared" si="8"/>
        <v/>
      </c>
      <c r="C155" s="51"/>
      <c r="D155" s="181"/>
      <c r="E155" s="51"/>
      <c r="F155" s="496"/>
      <c r="G155" s="497"/>
      <c r="H155" s="182"/>
      <c r="I155" s="134"/>
      <c r="J155" t="str">
        <f t="shared" si="6"/>
        <v/>
      </c>
      <c r="K155" s="63" t="str">
        <f t="shared" si="7"/>
        <v/>
      </c>
    </row>
    <row r="156" spans="2:11" ht="20.100000000000001" customHeight="1" x14ac:dyDescent="0.25">
      <c r="B156" s="274" t="str">
        <f t="shared" si="8"/>
        <v/>
      </c>
      <c r="C156" s="51"/>
      <c r="D156" s="181"/>
      <c r="E156" s="51"/>
      <c r="F156" s="496"/>
      <c r="G156" s="497"/>
      <c r="H156" s="182"/>
      <c r="I156" s="134"/>
      <c r="J156" t="str">
        <f t="shared" si="6"/>
        <v/>
      </c>
      <c r="K156" s="63" t="str">
        <f t="shared" si="7"/>
        <v/>
      </c>
    </row>
    <row r="157" spans="2:11" ht="20.100000000000001" customHeight="1" x14ac:dyDescent="0.25">
      <c r="B157" s="274" t="str">
        <f t="shared" si="8"/>
        <v/>
      </c>
      <c r="C157" s="51"/>
      <c r="D157" s="181"/>
      <c r="E157" s="51"/>
      <c r="F157" s="496"/>
      <c r="G157" s="497"/>
      <c r="H157" s="182"/>
      <c r="I157" s="134"/>
      <c r="J157" t="str">
        <f t="shared" si="6"/>
        <v/>
      </c>
      <c r="K157" s="63" t="str">
        <f t="shared" si="7"/>
        <v/>
      </c>
    </row>
    <row r="158" spans="2:11" ht="20.100000000000001" customHeight="1" x14ac:dyDescent="0.25">
      <c r="B158" s="274" t="str">
        <f t="shared" si="8"/>
        <v/>
      </c>
      <c r="C158" s="51"/>
      <c r="D158" s="181"/>
      <c r="E158" s="51"/>
      <c r="F158" s="496"/>
      <c r="G158" s="497"/>
      <c r="H158" s="182"/>
      <c r="I158" s="134"/>
      <c r="J158" t="str">
        <f t="shared" si="6"/>
        <v/>
      </c>
      <c r="K158" s="63" t="str">
        <f t="shared" si="7"/>
        <v/>
      </c>
    </row>
    <row r="159" spans="2:11" ht="20.100000000000001" customHeight="1" x14ac:dyDescent="0.25">
      <c r="B159" s="274" t="str">
        <f t="shared" si="8"/>
        <v/>
      </c>
      <c r="C159" s="51"/>
      <c r="D159" s="181"/>
      <c r="E159" s="51"/>
      <c r="F159" s="496"/>
      <c r="G159" s="497"/>
      <c r="H159" s="182"/>
      <c r="I159" s="134"/>
      <c r="J159" t="str">
        <f t="shared" si="6"/>
        <v/>
      </c>
      <c r="K159" s="63" t="str">
        <f t="shared" si="7"/>
        <v/>
      </c>
    </row>
    <row r="160" spans="2:11" ht="20.100000000000001" customHeight="1" x14ac:dyDescent="0.25">
      <c r="B160" s="274" t="str">
        <f t="shared" si="8"/>
        <v/>
      </c>
      <c r="C160" s="51"/>
      <c r="D160" s="181"/>
      <c r="E160" s="51"/>
      <c r="F160" s="496"/>
      <c r="G160" s="497"/>
      <c r="H160" s="182"/>
      <c r="I160" s="134"/>
      <c r="J160" t="str">
        <f t="shared" ref="J160:J223" si="9">CONCATENATE(C160,D160)</f>
        <v/>
      </c>
      <c r="K160" s="63" t="str">
        <f t="shared" ref="K160:K223" si="10">IF(AND(B160&lt;&gt;"",COUNTIF(J$32:J$431,$J160)&gt;1),"Član je upisan više puta","")</f>
        <v/>
      </c>
    </row>
    <row r="161" spans="2:11" ht="20.100000000000001" customHeight="1" x14ac:dyDescent="0.25">
      <c r="B161" s="274" t="str">
        <f t="shared" si="8"/>
        <v/>
      </c>
      <c r="C161" s="51"/>
      <c r="D161" s="181"/>
      <c r="E161" s="51"/>
      <c r="F161" s="496"/>
      <c r="G161" s="497"/>
      <c r="H161" s="182"/>
      <c r="I161" s="134"/>
      <c r="J161" t="str">
        <f t="shared" si="9"/>
        <v/>
      </c>
      <c r="K161" s="63" t="str">
        <f t="shared" si="10"/>
        <v/>
      </c>
    </row>
    <row r="162" spans="2:11" ht="20.100000000000001" customHeight="1" x14ac:dyDescent="0.25">
      <c r="B162" s="274" t="str">
        <f t="shared" ref="B162:B225" si="11">IF(C162&lt;&gt;"",IF(B160="R.b.",1,B161+1),"")</f>
        <v/>
      </c>
      <c r="C162" s="51"/>
      <c r="D162" s="181"/>
      <c r="E162" s="51"/>
      <c r="F162" s="496"/>
      <c r="G162" s="497"/>
      <c r="H162" s="182"/>
      <c r="I162" s="134"/>
      <c r="J162" t="str">
        <f t="shared" si="9"/>
        <v/>
      </c>
      <c r="K162" s="63" t="str">
        <f t="shared" si="10"/>
        <v/>
      </c>
    </row>
    <row r="163" spans="2:11" ht="20.100000000000001" customHeight="1" x14ac:dyDescent="0.25">
      <c r="B163" s="274" t="str">
        <f t="shared" si="11"/>
        <v/>
      </c>
      <c r="C163" s="51"/>
      <c r="D163" s="181"/>
      <c r="E163" s="51"/>
      <c r="F163" s="496"/>
      <c r="G163" s="497"/>
      <c r="H163" s="182"/>
      <c r="I163" s="134"/>
      <c r="J163" t="str">
        <f t="shared" si="9"/>
        <v/>
      </c>
      <c r="K163" s="63" t="str">
        <f t="shared" si="10"/>
        <v/>
      </c>
    </row>
    <row r="164" spans="2:11" ht="20.100000000000001" customHeight="1" x14ac:dyDescent="0.25">
      <c r="B164" s="274" t="str">
        <f t="shared" si="11"/>
        <v/>
      </c>
      <c r="C164" s="51"/>
      <c r="D164" s="181"/>
      <c r="E164" s="51"/>
      <c r="F164" s="496"/>
      <c r="G164" s="497"/>
      <c r="H164" s="182"/>
      <c r="I164" s="134"/>
      <c r="J164" t="str">
        <f t="shared" si="9"/>
        <v/>
      </c>
      <c r="K164" s="63" t="str">
        <f t="shared" si="10"/>
        <v/>
      </c>
    </row>
    <row r="165" spans="2:11" ht="20.100000000000001" customHeight="1" x14ac:dyDescent="0.25">
      <c r="B165" s="274" t="str">
        <f t="shared" si="11"/>
        <v/>
      </c>
      <c r="C165" s="51"/>
      <c r="D165" s="181"/>
      <c r="E165" s="51"/>
      <c r="F165" s="496"/>
      <c r="G165" s="497"/>
      <c r="H165" s="182"/>
      <c r="I165" s="134"/>
      <c r="J165" t="str">
        <f t="shared" si="9"/>
        <v/>
      </c>
      <c r="K165" s="63" t="str">
        <f t="shared" si="10"/>
        <v/>
      </c>
    </row>
    <row r="166" spans="2:11" ht="20.100000000000001" customHeight="1" x14ac:dyDescent="0.25">
      <c r="B166" s="274" t="str">
        <f t="shared" si="11"/>
        <v/>
      </c>
      <c r="C166" s="51"/>
      <c r="D166" s="181"/>
      <c r="E166" s="51"/>
      <c r="F166" s="496"/>
      <c r="G166" s="497"/>
      <c r="H166" s="182"/>
      <c r="I166" s="134"/>
      <c r="J166" t="str">
        <f t="shared" si="9"/>
        <v/>
      </c>
      <c r="K166" s="63" t="str">
        <f t="shared" si="10"/>
        <v/>
      </c>
    </row>
    <row r="167" spans="2:11" ht="20.100000000000001" customHeight="1" x14ac:dyDescent="0.25">
      <c r="B167" s="274" t="str">
        <f t="shared" si="11"/>
        <v/>
      </c>
      <c r="C167" s="51"/>
      <c r="D167" s="181"/>
      <c r="E167" s="51"/>
      <c r="F167" s="496"/>
      <c r="G167" s="497"/>
      <c r="H167" s="182"/>
      <c r="I167" s="134"/>
      <c r="J167" t="str">
        <f t="shared" si="9"/>
        <v/>
      </c>
      <c r="K167" s="63" t="str">
        <f t="shared" si="10"/>
        <v/>
      </c>
    </row>
    <row r="168" spans="2:11" ht="20.100000000000001" customHeight="1" x14ac:dyDescent="0.25">
      <c r="B168" s="274" t="str">
        <f t="shared" si="11"/>
        <v/>
      </c>
      <c r="C168" s="51"/>
      <c r="D168" s="181"/>
      <c r="E168" s="51"/>
      <c r="F168" s="496"/>
      <c r="G168" s="497"/>
      <c r="H168" s="182"/>
      <c r="I168" s="134"/>
      <c r="J168" t="str">
        <f t="shared" si="9"/>
        <v/>
      </c>
      <c r="K168" s="63" t="str">
        <f t="shared" si="10"/>
        <v/>
      </c>
    </row>
    <row r="169" spans="2:11" ht="20.100000000000001" customHeight="1" x14ac:dyDescent="0.25">
      <c r="B169" s="274" t="str">
        <f t="shared" si="11"/>
        <v/>
      </c>
      <c r="C169" s="51"/>
      <c r="D169" s="181"/>
      <c r="E169" s="51"/>
      <c r="F169" s="496"/>
      <c r="G169" s="497"/>
      <c r="H169" s="182"/>
      <c r="I169" s="134"/>
      <c r="J169" t="str">
        <f t="shared" si="9"/>
        <v/>
      </c>
      <c r="K169" s="63" t="str">
        <f t="shared" si="10"/>
        <v/>
      </c>
    </row>
    <row r="170" spans="2:11" ht="20.100000000000001" customHeight="1" x14ac:dyDescent="0.25">
      <c r="B170" s="274" t="str">
        <f t="shared" si="11"/>
        <v/>
      </c>
      <c r="C170" s="51"/>
      <c r="D170" s="181"/>
      <c r="E170" s="51"/>
      <c r="F170" s="496"/>
      <c r="G170" s="497"/>
      <c r="H170" s="182"/>
      <c r="I170" s="134"/>
      <c r="J170" t="str">
        <f t="shared" si="9"/>
        <v/>
      </c>
      <c r="K170" s="63" t="str">
        <f t="shared" si="10"/>
        <v/>
      </c>
    </row>
    <row r="171" spans="2:11" ht="20.100000000000001" customHeight="1" x14ac:dyDescent="0.25">
      <c r="B171" s="274" t="str">
        <f t="shared" si="11"/>
        <v/>
      </c>
      <c r="C171" s="51"/>
      <c r="D171" s="181"/>
      <c r="E171" s="51"/>
      <c r="F171" s="496"/>
      <c r="G171" s="497"/>
      <c r="H171" s="182"/>
      <c r="I171" s="134"/>
      <c r="J171" t="str">
        <f t="shared" si="9"/>
        <v/>
      </c>
      <c r="K171" s="63" t="str">
        <f t="shared" si="10"/>
        <v/>
      </c>
    </row>
    <row r="172" spans="2:11" ht="20.100000000000001" customHeight="1" x14ac:dyDescent="0.25">
      <c r="B172" s="274" t="str">
        <f t="shared" si="11"/>
        <v/>
      </c>
      <c r="C172" s="51"/>
      <c r="D172" s="181"/>
      <c r="E172" s="51"/>
      <c r="F172" s="496"/>
      <c r="G172" s="497"/>
      <c r="H172" s="182"/>
      <c r="I172" s="134"/>
      <c r="J172" t="str">
        <f t="shared" si="9"/>
        <v/>
      </c>
      <c r="K172" s="63" t="str">
        <f t="shared" si="10"/>
        <v/>
      </c>
    </row>
    <row r="173" spans="2:11" ht="20.100000000000001" customHeight="1" x14ac:dyDescent="0.25">
      <c r="B173" s="274" t="str">
        <f t="shared" si="11"/>
        <v/>
      </c>
      <c r="C173" s="51"/>
      <c r="D173" s="181"/>
      <c r="E173" s="51"/>
      <c r="F173" s="496"/>
      <c r="G173" s="497"/>
      <c r="H173" s="182"/>
      <c r="I173" s="134"/>
      <c r="J173" t="str">
        <f t="shared" si="9"/>
        <v/>
      </c>
      <c r="K173" s="63" t="str">
        <f t="shared" si="10"/>
        <v/>
      </c>
    </row>
    <row r="174" spans="2:11" ht="20.100000000000001" customHeight="1" x14ac:dyDescent="0.25">
      <c r="B174" s="274" t="str">
        <f t="shared" si="11"/>
        <v/>
      </c>
      <c r="C174" s="51"/>
      <c r="D174" s="181"/>
      <c r="E174" s="51"/>
      <c r="F174" s="496"/>
      <c r="G174" s="497"/>
      <c r="H174" s="182"/>
      <c r="I174" s="134"/>
      <c r="J174" t="str">
        <f t="shared" si="9"/>
        <v/>
      </c>
      <c r="K174" s="63" t="str">
        <f t="shared" si="10"/>
        <v/>
      </c>
    </row>
    <row r="175" spans="2:11" ht="20.100000000000001" customHeight="1" x14ac:dyDescent="0.25">
      <c r="B175" s="274" t="str">
        <f t="shared" si="11"/>
        <v/>
      </c>
      <c r="C175" s="51"/>
      <c r="D175" s="181"/>
      <c r="E175" s="51"/>
      <c r="F175" s="496"/>
      <c r="G175" s="497"/>
      <c r="H175" s="182"/>
      <c r="I175" s="134"/>
      <c r="J175" t="str">
        <f t="shared" si="9"/>
        <v/>
      </c>
      <c r="K175" s="63" t="str">
        <f t="shared" si="10"/>
        <v/>
      </c>
    </row>
    <row r="176" spans="2:11" ht="20.100000000000001" customHeight="1" x14ac:dyDescent="0.25">
      <c r="B176" s="274" t="str">
        <f t="shared" si="11"/>
        <v/>
      </c>
      <c r="C176" s="51"/>
      <c r="D176" s="181"/>
      <c r="E176" s="51"/>
      <c r="F176" s="496"/>
      <c r="G176" s="497"/>
      <c r="H176" s="182"/>
      <c r="I176" s="134"/>
      <c r="J176" t="str">
        <f t="shared" si="9"/>
        <v/>
      </c>
      <c r="K176" s="63" t="str">
        <f t="shared" si="10"/>
        <v/>
      </c>
    </row>
    <row r="177" spans="2:11" ht="20.100000000000001" customHeight="1" x14ac:dyDescent="0.25">
      <c r="B177" s="274" t="str">
        <f t="shared" si="11"/>
        <v/>
      </c>
      <c r="C177" s="51"/>
      <c r="D177" s="181"/>
      <c r="E177" s="51"/>
      <c r="F177" s="496"/>
      <c r="G177" s="497"/>
      <c r="H177" s="182"/>
      <c r="I177" s="134"/>
      <c r="J177" t="str">
        <f t="shared" si="9"/>
        <v/>
      </c>
      <c r="K177" s="63" t="str">
        <f t="shared" si="10"/>
        <v/>
      </c>
    </row>
    <row r="178" spans="2:11" ht="20.100000000000001" customHeight="1" x14ac:dyDescent="0.25">
      <c r="B178" s="274" t="str">
        <f t="shared" si="11"/>
        <v/>
      </c>
      <c r="C178" s="51"/>
      <c r="D178" s="181"/>
      <c r="E178" s="51"/>
      <c r="F178" s="496"/>
      <c r="G178" s="497"/>
      <c r="H178" s="182"/>
      <c r="I178" s="134"/>
      <c r="J178" t="str">
        <f t="shared" si="9"/>
        <v/>
      </c>
      <c r="K178" s="63" t="str">
        <f t="shared" si="10"/>
        <v/>
      </c>
    </row>
    <row r="179" spans="2:11" ht="20.100000000000001" customHeight="1" x14ac:dyDescent="0.25">
      <c r="B179" s="274" t="str">
        <f t="shared" si="11"/>
        <v/>
      </c>
      <c r="C179" s="51"/>
      <c r="D179" s="181"/>
      <c r="E179" s="51"/>
      <c r="F179" s="496"/>
      <c r="G179" s="497"/>
      <c r="H179" s="182"/>
      <c r="I179" s="134"/>
      <c r="J179" t="str">
        <f t="shared" si="9"/>
        <v/>
      </c>
      <c r="K179" s="63" t="str">
        <f t="shared" si="10"/>
        <v/>
      </c>
    </row>
    <row r="180" spans="2:11" ht="20.100000000000001" customHeight="1" x14ac:dyDescent="0.25">
      <c r="B180" s="274" t="str">
        <f t="shared" si="11"/>
        <v/>
      </c>
      <c r="C180" s="51"/>
      <c r="D180" s="181"/>
      <c r="E180" s="51"/>
      <c r="F180" s="496"/>
      <c r="G180" s="497"/>
      <c r="H180" s="182"/>
      <c r="I180" s="134"/>
      <c r="J180" t="str">
        <f t="shared" si="9"/>
        <v/>
      </c>
      <c r="K180" s="63" t="str">
        <f t="shared" si="10"/>
        <v/>
      </c>
    </row>
    <row r="181" spans="2:11" ht="20.100000000000001" customHeight="1" x14ac:dyDescent="0.25">
      <c r="B181" s="274" t="str">
        <f t="shared" si="11"/>
        <v/>
      </c>
      <c r="C181" s="51"/>
      <c r="D181" s="181"/>
      <c r="E181" s="51"/>
      <c r="F181" s="496"/>
      <c r="G181" s="497"/>
      <c r="H181" s="182"/>
      <c r="I181" s="134"/>
      <c r="J181" t="str">
        <f t="shared" si="9"/>
        <v/>
      </c>
      <c r="K181" s="63" t="str">
        <f t="shared" si="10"/>
        <v/>
      </c>
    </row>
    <row r="182" spans="2:11" ht="20.100000000000001" customHeight="1" x14ac:dyDescent="0.25">
      <c r="B182" s="274" t="str">
        <f t="shared" si="11"/>
        <v/>
      </c>
      <c r="C182" s="51"/>
      <c r="D182" s="181"/>
      <c r="E182" s="51"/>
      <c r="F182" s="496"/>
      <c r="G182" s="497"/>
      <c r="H182" s="182"/>
      <c r="I182" s="134"/>
      <c r="J182" t="str">
        <f t="shared" si="9"/>
        <v/>
      </c>
      <c r="K182" s="63" t="str">
        <f t="shared" si="10"/>
        <v/>
      </c>
    </row>
    <row r="183" spans="2:11" ht="20.100000000000001" customHeight="1" x14ac:dyDescent="0.25">
      <c r="B183" s="274" t="str">
        <f t="shared" si="11"/>
        <v/>
      </c>
      <c r="C183" s="51"/>
      <c r="D183" s="181"/>
      <c r="E183" s="51"/>
      <c r="F183" s="496"/>
      <c r="G183" s="497"/>
      <c r="H183" s="182"/>
      <c r="I183" s="134"/>
      <c r="J183" t="str">
        <f t="shared" si="9"/>
        <v/>
      </c>
      <c r="K183" s="63" t="str">
        <f t="shared" si="10"/>
        <v/>
      </c>
    </row>
    <row r="184" spans="2:11" ht="20.100000000000001" customHeight="1" x14ac:dyDescent="0.25">
      <c r="B184" s="274" t="str">
        <f t="shared" si="11"/>
        <v/>
      </c>
      <c r="C184" s="51"/>
      <c r="D184" s="181"/>
      <c r="E184" s="51"/>
      <c r="F184" s="496"/>
      <c r="G184" s="497"/>
      <c r="H184" s="182"/>
      <c r="I184" s="134"/>
      <c r="J184" t="str">
        <f t="shared" si="9"/>
        <v/>
      </c>
      <c r="K184" s="63" t="str">
        <f t="shared" si="10"/>
        <v/>
      </c>
    </row>
    <row r="185" spans="2:11" ht="20.100000000000001" customHeight="1" x14ac:dyDescent="0.25">
      <c r="B185" s="274" t="str">
        <f t="shared" si="11"/>
        <v/>
      </c>
      <c r="C185" s="51"/>
      <c r="D185" s="181"/>
      <c r="E185" s="51"/>
      <c r="F185" s="496"/>
      <c r="G185" s="497"/>
      <c r="H185" s="182"/>
      <c r="I185" s="134"/>
      <c r="J185" t="str">
        <f t="shared" si="9"/>
        <v/>
      </c>
      <c r="K185" s="63" t="str">
        <f t="shared" si="10"/>
        <v/>
      </c>
    </row>
    <row r="186" spans="2:11" ht="20.100000000000001" customHeight="1" x14ac:dyDescent="0.25">
      <c r="B186" s="274" t="str">
        <f t="shared" si="11"/>
        <v/>
      </c>
      <c r="C186" s="51"/>
      <c r="D186" s="181"/>
      <c r="E186" s="51"/>
      <c r="F186" s="496"/>
      <c r="G186" s="497"/>
      <c r="H186" s="182"/>
      <c r="I186" s="134"/>
      <c r="J186" t="str">
        <f t="shared" si="9"/>
        <v/>
      </c>
      <c r="K186" s="63" t="str">
        <f t="shared" si="10"/>
        <v/>
      </c>
    </row>
    <row r="187" spans="2:11" ht="20.100000000000001" customHeight="1" x14ac:dyDescent="0.25">
      <c r="B187" s="274" t="str">
        <f t="shared" si="11"/>
        <v/>
      </c>
      <c r="C187" s="51"/>
      <c r="D187" s="181"/>
      <c r="E187" s="51"/>
      <c r="F187" s="496"/>
      <c r="G187" s="497"/>
      <c r="H187" s="182"/>
      <c r="I187" s="134"/>
      <c r="J187" t="str">
        <f t="shared" si="9"/>
        <v/>
      </c>
      <c r="K187" s="63" t="str">
        <f t="shared" si="10"/>
        <v/>
      </c>
    </row>
    <row r="188" spans="2:11" ht="20.100000000000001" customHeight="1" x14ac:dyDescent="0.25">
      <c r="B188" s="274" t="str">
        <f t="shared" si="11"/>
        <v/>
      </c>
      <c r="C188" s="51"/>
      <c r="D188" s="181"/>
      <c r="E188" s="51"/>
      <c r="F188" s="496"/>
      <c r="G188" s="497"/>
      <c r="H188" s="182"/>
      <c r="I188" s="134"/>
      <c r="J188" t="str">
        <f t="shared" si="9"/>
        <v/>
      </c>
      <c r="K188" s="63" t="str">
        <f t="shared" si="10"/>
        <v/>
      </c>
    </row>
    <row r="189" spans="2:11" ht="20.100000000000001" customHeight="1" x14ac:dyDescent="0.25">
      <c r="B189" s="274" t="str">
        <f t="shared" si="11"/>
        <v/>
      </c>
      <c r="C189" s="51"/>
      <c r="D189" s="181"/>
      <c r="E189" s="51"/>
      <c r="F189" s="496"/>
      <c r="G189" s="497"/>
      <c r="H189" s="182"/>
      <c r="I189" s="134"/>
      <c r="J189" t="str">
        <f t="shared" si="9"/>
        <v/>
      </c>
      <c r="K189" s="63" t="str">
        <f t="shared" si="10"/>
        <v/>
      </c>
    </row>
    <row r="190" spans="2:11" ht="20.100000000000001" customHeight="1" x14ac:dyDescent="0.25">
      <c r="B190" s="274" t="str">
        <f t="shared" si="11"/>
        <v/>
      </c>
      <c r="C190" s="51"/>
      <c r="D190" s="181"/>
      <c r="E190" s="51"/>
      <c r="F190" s="496"/>
      <c r="G190" s="497"/>
      <c r="H190" s="182"/>
      <c r="I190" s="134"/>
      <c r="J190" t="str">
        <f t="shared" si="9"/>
        <v/>
      </c>
      <c r="K190" s="63" t="str">
        <f t="shared" si="10"/>
        <v/>
      </c>
    </row>
    <row r="191" spans="2:11" ht="20.100000000000001" customHeight="1" x14ac:dyDescent="0.25">
      <c r="B191" s="274" t="str">
        <f t="shared" si="11"/>
        <v/>
      </c>
      <c r="C191" s="51"/>
      <c r="D191" s="181"/>
      <c r="E191" s="51"/>
      <c r="F191" s="496"/>
      <c r="G191" s="497"/>
      <c r="H191" s="182"/>
      <c r="I191" s="134"/>
      <c r="J191" t="str">
        <f t="shared" si="9"/>
        <v/>
      </c>
      <c r="K191" s="63" t="str">
        <f t="shared" si="10"/>
        <v/>
      </c>
    </row>
    <row r="192" spans="2:11" ht="20.100000000000001" customHeight="1" x14ac:dyDescent="0.25">
      <c r="B192" s="274" t="str">
        <f t="shared" si="11"/>
        <v/>
      </c>
      <c r="C192" s="51"/>
      <c r="D192" s="181"/>
      <c r="E192" s="51"/>
      <c r="F192" s="496"/>
      <c r="G192" s="497"/>
      <c r="H192" s="182"/>
      <c r="I192" s="134"/>
      <c r="J192" t="str">
        <f t="shared" si="9"/>
        <v/>
      </c>
      <c r="K192" s="63" t="str">
        <f t="shared" si="10"/>
        <v/>
      </c>
    </row>
    <row r="193" spans="2:11" ht="20.100000000000001" customHeight="1" x14ac:dyDescent="0.25">
      <c r="B193" s="274" t="str">
        <f t="shared" si="11"/>
        <v/>
      </c>
      <c r="C193" s="51"/>
      <c r="D193" s="181"/>
      <c r="E193" s="51"/>
      <c r="F193" s="496"/>
      <c r="G193" s="497"/>
      <c r="H193" s="182"/>
      <c r="I193" s="134"/>
      <c r="J193" t="str">
        <f t="shared" si="9"/>
        <v/>
      </c>
      <c r="K193" s="63" t="str">
        <f t="shared" si="10"/>
        <v/>
      </c>
    </row>
    <row r="194" spans="2:11" ht="20.100000000000001" customHeight="1" x14ac:dyDescent="0.25">
      <c r="B194" s="274" t="str">
        <f t="shared" si="11"/>
        <v/>
      </c>
      <c r="C194" s="51"/>
      <c r="D194" s="181"/>
      <c r="E194" s="51"/>
      <c r="F194" s="496"/>
      <c r="G194" s="497"/>
      <c r="H194" s="182"/>
      <c r="I194" s="134"/>
      <c r="J194" t="str">
        <f t="shared" si="9"/>
        <v/>
      </c>
      <c r="K194" s="63" t="str">
        <f t="shared" si="10"/>
        <v/>
      </c>
    </row>
    <row r="195" spans="2:11" ht="20.100000000000001" customHeight="1" x14ac:dyDescent="0.25">
      <c r="B195" s="274" t="str">
        <f t="shared" si="11"/>
        <v/>
      </c>
      <c r="C195" s="51"/>
      <c r="D195" s="181"/>
      <c r="E195" s="51"/>
      <c r="F195" s="496"/>
      <c r="G195" s="497"/>
      <c r="H195" s="182"/>
      <c r="I195" s="134"/>
      <c r="J195" t="str">
        <f t="shared" si="9"/>
        <v/>
      </c>
      <c r="K195" s="63" t="str">
        <f t="shared" si="10"/>
        <v/>
      </c>
    </row>
    <row r="196" spans="2:11" ht="20.100000000000001" customHeight="1" x14ac:dyDescent="0.25">
      <c r="B196" s="274" t="str">
        <f t="shared" si="11"/>
        <v/>
      </c>
      <c r="C196" s="51"/>
      <c r="D196" s="181"/>
      <c r="E196" s="51"/>
      <c r="F196" s="496"/>
      <c r="G196" s="497"/>
      <c r="H196" s="182"/>
      <c r="I196" s="134"/>
      <c r="J196" t="str">
        <f t="shared" si="9"/>
        <v/>
      </c>
      <c r="K196" s="63" t="str">
        <f t="shared" si="10"/>
        <v/>
      </c>
    </row>
    <row r="197" spans="2:11" ht="20.100000000000001" customHeight="1" x14ac:dyDescent="0.25">
      <c r="B197" s="274" t="str">
        <f t="shared" si="11"/>
        <v/>
      </c>
      <c r="C197" s="51"/>
      <c r="D197" s="181"/>
      <c r="E197" s="51"/>
      <c r="F197" s="496"/>
      <c r="G197" s="497"/>
      <c r="H197" s="182"/>
      <c r="I197" s="134"/>
      <c r="J197" t="str">
        <f t="shared" si="9"/>
        <v/>
      </c>
      <c r="K197" s="63" t="str">
        <f t="shared" si="10"/>
        <v/>
      </c>
    </row>
    <row r="198" spans="2:11" ht="20.100000000000001" customHeight="1" x14ac:dyDescent="0.25">
      <c r="B198" s="274" t="str">
        <f t="shared" si="11"/>
        <v/>
      </c>
      <c r="C198" s="51"/>
      <c r="D198" s="181"/>
      <c r="E198" s="51"/>
      <c r="F198" s="496"/>
      <c r="G198" s="497"/>
      <c r="H198" s="182"/>
      <c r="I198" s="134"/>
      <c r="J198" t="str">
        <f t="shared" si="9"/>
        <v/>
      </c>
      <c r="K198" s="63" t="str">
        <f t="shared" si="10"/>
        <v/>
      </c>
    </row>
    <row r="199" spans="2:11" ht="20.100000000000001" customHeight="1" x14ac:dyDescent="0.25">
      <c r="B199" s="274" t="str">
        <f t="shared" si="11"/>
        <v/>
      </c>
      <c r="C199" s="51"/>
      <c r="D199" s="181"/>
      <c r="E199" s="51"/>
      <c r="F199" s="496"/>
      <c r="G199" s="497"/>
      <c r="H199" s="182"/>
      <c r="I199" s="134"/>
      <c r="J199" t="str">
        <f t="shared" si="9"/>
        <v/>
      </c>
      <c r="K199" s="63" t="str">
        <f t="shared" si="10"/>
        <v/>
      </c>
    </row>
    <row r="200" spans="2:11" ht="20.100000000000001" customHeight="1" x14ac:dyDescent="0.25">
      <c r="B200" s="274" t="str">
        <f t="shared" si="11"/>
        <v/>
      </c>
      <c r="C200" s="51"/>
      <c r="D200" s="181"/>
      <c r="E200" s="51"/>
      <c r="F200" s="496"/>
      <c r="G200" s="497"/>
      <c r="H200" s="182"/>
      <c r="I200" s="134"/>
      <c r="J200" t="str">
        <f t="shared" si="9"/>
        <v/>
      </c>
      <c r="K200" s="63" t="str">
        <f t="shared" si="10"/>
        <v/>
      </c>
    </row>
    <row r="201" spans="2:11" ht="20.100000000000001" customHeight="1" x14ac:dyDescent="0.25">
      <c r="B201" s="274" t="str">
        <f t="shared" si="11"/>
        <v/>
      </c>
      <c r="C201" s="51"/>
      <c r="D201" s="181"/>
      <c r="E201" s="51"/>
      <c r="F201" s="496"/>
      <c r="G201" s="497"/>
      <c r="H201" s="182"/>
      <c r="I201" s="134"/>
      <c r="J201" t="str">
        <f t="shared" si="9"/>
        <v/>
      </c>
      <c r="K201" s="63" t="str">
        <f t="shared" si="10"/>
        <v/>
      </c>
    </row>
    <row r="202" spans="2:11" ht="20.100000000000001" customHeight="1" x14ac:dyDescent="0.25">
      <c r="B202" s="274" t="str">
        <f t="shared" si="11"/>
        <v/>
      </c>
      <c r="C202" s="51"/>
      <c r="D202" s="181"/>
      <c r="E202" s="51"/>
      <c r="F202" s="496"/>
      <c r="G202" s="497"/>
      <c r="H202" s="182"/>
      <c r="I202" s="134"/>
      <c r="J202" t="str">
        <f t="shared" si="9"/>
        <v/>
      </c>
      <c r="K202" s="63" t="str">
        <f t="shared" si="10"/>
        <v/>
      </c>
    </row>
    <row r="203" spans="2:11" ht="20.100000000000001" customHeight="1" x14ac:dyDescent="0.25">
      <c r="B203" s="274" t="str">
        <f t="shared" si="11"/>
        <v/>
      </c>
      <c r="C203" s="51"/>
      <c r="D203" s="181"/>
      <c r="E203" s="51"/>
      <c r="F203" s="496"/>
      <c r="G203" s="497"/>
      <c r="H203" s="182"/>
      <c r="I203" s="134"/>
      <c r="J203" t="str">
        <f t="shared" si="9"/>
        <v/>
      </c>
      <c r="K203" s="63" t="str">
        <f t="shared" si="10"/>
        <v/>
      </c>
    </row>
    <row r="204" spans="2:11" ht="20.100000000000001" customHeight="1" x14ac:dyDescent="0.25">
      <c r="B204" s="274" t="str">
        <f t="shared" si="11"/>
        <v/>
      </c>
      <c r="C204" s="51"/>
      <c r="D204" s="181"/>
      <c r="E204" s="51"/>
      <c r="F204" s="496"/>
      <c r="G204" s="497"/>
      <c r="H204" s="182"/>
      <c r="I204" s="134"/>
      <c r="J204" t="str">
        <f t="shared" si="9"/>
        <v/>
      </c>
      <c r="K204" s="63" t="str">
        <f t="shared" si="10"/>
        <v/>
      </c>
    </row>
    <row r="205" spans="2:11" ht="20.100000000000001" customHeight="1" x14ac:dyDescent="0.25">
      <c r="B205" s="274" t="str">
        <f t="shared" si="11"/>
        <v/>
      </c>
      <c r="C205" s="51"/>
      <c r="D205" s="181"/>
      <c r="E205" s="51"/>
      <c r="F205" s="496"/>
      <c r="G205" s="497"/>
      <c r="H205" s="182"/>
      <c r="I205" s="134"/>
      <c r="J205" t="str">
        <f t="shared" si="9"/>
        <v/>
      </c>
      <c r="K205" s="63" t="str">
        <f t="shared" si="10"/>
        <v/>
      </c>
    </row>
    <row r="206" spans="2:11" ht="20.100000000000001" customHeight="1" x14ac:dyDescent="0.25">
      <c r="B206" s="274" t="str">
        <f t="shared" si="11"/>
        <v/>
      </c>
      <c r="C206" s="51"/>
      <c r="D206" s="181"/>
      <c r="E206" s="51"/>
      <c r="F206" s="496"/>
      <c r="G206" s="497"/>
      <c r="H206" s="182"/>
      <c r="I206" s="134"/>
      <c r="J206" t="str">
        <f t="shared" si="9"/>
        <v/>
      </c>
      <c r="K206" s="63" t="str">
        <f t="shared" si="10"/>
        <v/>
      </c>
    </row>
    <row r="207" spans="2:11" ht="20.100000000000001" customHeight="1" x14ac:dyDescent="0.25">
      <c r="B207" s="274" t="str">
        <f t="shared" si="11"/>
        <v/>
      </c>
      <c r="C207" s="51"/>
      <c r="D207" s="181"/>
      <c r="E207" s="51"/>
      <c r="F207" s="496"/>
      <c r="G207" s="497"/>
      <c r="H207" s="182"/>
      <c r="I207" s="134"/>
      <c r="J207" t="str">
        <f t="shared" si="9"/>
        <v/>
      </c>
      <c r="K207" s="63" t="str">
        <f t="shared" si="10"/>
        <v/>
      </c>
    </row>
    <row r="208" spans="2:11" ht="20.100000000000001" customHeight="1" x14ac:dyDescent="0.25">
      <c r="B208" s="274" t="str">
        <f t="shared" si="11"/>
        <v/>
      </c>
      <c r="C208" s="51"/>
      <c r="D208" s="181"/>
      <c r="E208" s="51"/>
      <c r="F208" s="496"/>
      <c r="G208" s="497"/>
      <c r="H208" s="182"/>
      <c r="I208" s="134"/>
      <c r="J208" t="str">
        <f t="shared" si="9"/>
        <v/>
      </c>
      <c r="K208" s="63" t="str">
        <f t="shared" si="10"/>
        <v/>
      </c>
    </row>
    <row r="209" spans="2:11" ht="20.100000000000001" customHeight="1" x14ac:dyDescent="0.25">
      <c r="B209" s="274" t="str">
        <f t="shared" si="11"/>
        <v/>
      </c>
      <c r="C209" s="51"/>
      <c r="D209" s="181"/>
      <c r="E209" s="51"/>
      <c r="F209" s="496"/>
      <c r="G209" s="497"/>
      <c r="H209" s="182"/>
      <c r="I209" s="134"/>
      <c r="J209" t="str">
        <f t="shared" si="9"/>
        <v/>
      </c>
      <c r="K209" s="63" t="str">
        <f t="shared" si="10"/>
        <v/>
      </c>
    </row>
    <row r="210" spans="2:11" ht="20.100000000000001" customHeight="1" x14ac:dyDescent="0.25">
      <c r="B210" s="274" t="str">
        <f t="shared" si="11"/>
        <v/>
      </c>
      <c r="C210" s="51"/>
      <c r="D210" s="181"/>
      <c r="E210" s="51"/>
      <c r="F210" s="496"/>
      <c r="G210" s="497"/>
      <c r="H210" s="182"/>
      <c r="I210" s="134"/>
      <c r="J210" t="str">
        <f t="shared" si="9"/>
        <v/>
      </c>
      <c r="K210" s="63" t="str">
        <f t="shared" si="10"/>
        <v/>
      </c>
    </row>
    <row r="211" spans="2:11" ht="20.100000000000001" customHeight="1" x14ac:dyDescent="0.25">
      <c r="B211" s="274" t="str">
        <f t="shared" si="11"/>
        <v/>
      </c>
      <c r="C211" s="51"/>
      <c r="D211" s="181"/>
      <c r="E211" s="51"/>
      <c r="F211" s="496"/>
      <c r="G211" s="497"/>
      <c r="H211" s="182"/>
      <c r="I211" s="134"/>
      <c r="J211" t="str">
        <f t="shared" si="9"/>
        <v/>
      </c>
      <c r="K211" s="63" t="str">
        <f t="shared" si="10"/>
        <v/>
      </c>
    </row>
    <row r="212" spans="2:11" ht="20.100000000000001" customHeight="1" x14ac:dyDescent="0.25">
      <c r="B212" s="274" t="str">
        <f t="shared" si="11"/>
        <v/>
      </c>
      <c r="C212" s="51"/>
      <c r="D212" s="181"/>
      <c r="E212" s="51"/>
      <c r="F212" s="496"/>
      <c r="G212" s="497"/>
      <c r="H212" s="182"/>
      <c r="I212" s="134"/>
      <c r="J212" t="str">
        <f t="shared" si="9"/>
        <v/>
      </c>
      <c r="K212" s="63" t="str">
        <f t="shared" si="10"/>
        <v/>
      </c>
    </row>
    <row r="213" spans="2:11" ht="20.100000000000001" customHeight="1" x14ac:dyDescent="0.25">
      <c r="B213" s="274" t="str">
        <f t="shared" si="11"/>
        <v/>
      </c>
      <c r="C213" s="51"/>
      <c r="D213" s="181"/>
      <c r="E213" s="51"/>
      <c r="F213" s="496"/>
      <c r="G213" s="497"/>
      <c r="H213" s="182"/>
      <c r="I213" s="134"/>
      <c r="J213" t="str">
        <f t="shared" si="9"/>
        <v/>
      </c>
      <c r="K213" s="63" t="str">
        <f t="shared" si="10"/>
        <v/>
      </c>
    </row>
    <row r="214" spans="2:11" ht="20.100000000000001" customHeight="1" x14ac:dyDescent="0.25">
      <c r="B214" s="274" t="str">
        <f t="shared" si="11"/>
        <v/>
      </c>
      <c r="C214" s="51"/>
      <c r="D214" s="181"/>
      <c r="E214" s="51"/>
      <c r="F214" s="496"/>
      <c r="G214" s="497"/>
      <c r="H214" s="182"/>
      <c r="I214" s="134"/>
      <c r="J214" t="str">
        <f t="shared" si="9"/>
        <v/>
      </c>
      <c r="K214" s="63" t="str">
        <f t="shared" si="10"/>
        <v/>
      </c>
    </row>
    <row r="215" spans="2:11" ht="20.100000000000001" customHeight="1" x14ac:dyDescent="0.25">
      <c r="B215" s="274" t="str">
        <f t="shared" si="11"/>
        <v/>
      </c>
      <c r="C215" s="51"/>
      <c r="D215" s="181"/>
      <c r="E215" s="51"/>
      <c r="F215" s="496"/>
      <c r="G215" s="497"/>
      <c r="H215" s="182"/>
      <c r="I215" s="134"/>
      <c r="J215" t="str">
        <f t="shared" si="9"/>
        <v/>
      </c>
      <c r="K215" s="63" t="str">
        <f t="shared" si="10"/>
        <v/>
      </c>
    </row>
    <row r="216" spans="2:11" ht="20.100000000000001" customHeight="1" x14ac:dyDescent="0.25">
      <c r="B216" s="274" t="str">
        <f t="shared" si="11"/>
        <v/>
      </c>
      <c r="C216" s="51"/>
      <c r="D216" s="181"/>
      <c r="E216" s="51"/>
      <c r="F216" s="496"/>
      <c r="G216" s="497"/>
      <c r="H216" s="182"/>
      <c r="I216" s="134"/>
      <c r="J216" t="str">
        <f t="shared" si="9"/>
        <v/>
      </c>
      <c r="K216" s="63" t="str">
        <f t="shared" si="10"/>
        <v/>
      </c>
    </row>
    <row r="217" spans="2:11" ht="20.100000000000001" customHeight="1" x14ac:dyDescent="0.25">
      <c r="B217" s="274" t="str">
        <f t="shared" si="11"/>
        <v/>
      </c>
      <c r="C217" s="51"/>
      <c r="D217" s="181"/>
      <c r="E217" s="51"/>
      <c r="F217" s="496"/>
      <c r="G217" s="497"/>
      <c r="H217" s="182"/>
      <c r="I217" s="134"/>
      <c r="J217" t="str">
        <f t="shared" si="9"/>
        <v/>
      </c>
      <c r="K217" s="63" t="str">
        <f t="shared" si="10"/>
        <v/>
      </c>
    </row>
    <row r="218" spans="2:11" ht="20.100000000000001" customHeight="1" x14ac:dyDescent="0.25">
      <c r="B218" s="274" t="str">
        <f t="shared" si="11"/>
        <v/>
      </c>
      <c r="C218" s="51"/>
      <c r="D218" s="181"/>
      <c r="E218" s="51"/>
      <c r="F218" s="496"/>
      <c r="G218" s="497"/>
      <c r="H218" s="182"/>
      <c r="I218" s="134"/>
      <c r="J218" t="str">
        <f t="shared" si="9"/>
        <v/>
      </c>
      <c r="K218" s="63" t="str">
        <f t="shared" si="10"/>
        <v/>
      </c>
    </row>
    <row r="219" spans="2:11" ht="20.100000000000001" customHeight="1" x14ac:dyDescent="0.25">
      <c r="B219" s="274" t="str">
        <f t="shared" si="11"/>
        <v/>
      </c>
      <c r="C219" s="51"/>
      <c r="D219" s="181"/>
      <c r="E219" s="51"/>
      <c r="F219" s="496"/>
      <c r="G219" s="497"/>
      <c r="H219" s="182"/>
      <c r="I219" s="134"/>
      <c r="J219" t="str">
        <f t="shared" si="9"/>
        <v/>
      </c>
      <c r="K219" s="63" t="str">
        <f t="shared" si="10"/>
        <v/>
      </c>
    </row>
    <row r="220" spans="2:11" ht="20.100000000000001" customHeight="1" x14ac:dyDescent="0.25">
      <c r="B220" s="274" t="str">
        <f t="shared" si="11"/>
        <v/>
      </c>
      <c r="C220" s="51"/>
      <c r="D220" s="181"/>
      <c r="E220" s="51"/>
      <c r="F220" s="496"/>
      <c r="G220" s="497"/>
      <c r="H220" s="182"/>
      <c r="I220" s="134"/>
      <c r="J220" t="str">
        <f t="shared" si="9"/>
        <v/>
      </c>
      <c r="K220" s="63" t="str">
        <f t="shared" si="10"/>
        <v/>
      </c>
    </row>
    <row r="221" spans="2:11" ht="20.100000000000001" customHeight="1" x14ac:dyDescent="0.25">
      <c r="B221" s="274" t="str">
        <f t="shared" si="11"/>
        <v/>
      </c>
      <c r="C221" s="51"/>
      <c r="D221" s="181"/>
      <c r="E221" s="51"/>
      <c r="F221" s="496"/>
      <c r="G221" s="497"/>
      <c r="H221" s="182"/>
      <c r="I221" s="134"/>
      <c r="J221" t="str">
        <f t="shared" si="9"/>
        <v/>
      </c>
      <c r="K221" s="63" t="str">
        <f t="shared" si="10"/>
        <v/>
      </c>
    </row>
    <row r="222" spans="2:11" ht="20.100000000000001" customHeight="1" x14ac:dyDescent="0.25">
      <c r="B222" s="274" t="str">
        <f t="shared" si="11"/>
        <v/>
      </c>
      <c r="C222" s="51"/>
      <c r="D222" s="181"/>
      <c r="E222" s="51"/>
      <c r="F222" s="496"/>
      <c r="G222" s="497"/>
      <c r="H222" s="182"/>
      <c r="I222" s="134"/>
      <c r="J222" t="str">
        <f t="shared" si="9"/>
        <v/>
      </c>
      <c r="K222" s="63" t="str">
        <f t="shared" si="10"/>
        <v/>
      </c>
    </row>
    <row r="223" spans="2:11" ht="20.100000000000001" customHeight="1" x14ac:dyDescent="0.25">
      <c r="B223" s="274" t="str">
        <f t="shared" si="11"/>
        <v/>
      </c>
      <c r="C223" s="51"/>
      <c r="D223" s="181"/>
      <c r="E223" s="51"/>
      <c r="F223" s="496"/>
      <c r="G223" s="497"/>
      <c r="H223" s="182"/>
      <c r="I223" s="134"/>
      <c r="J223" t="str">
        <f t="shared" si="9"/>
        <v/>
      </c>
      <c r="K223" s="63" t="str">
        <f t="shared" si="10"/>
        <v/>
      </c>
    </row>
    <row r="224" spans="2:11" ht="20.100000000000001" customHeight="1" x14ac:dyDescent="0.25">
      <c r="B224" s="274" t="str">
        <f t="shared" si="11"/>
        <v/>
      </c>
      <c r="C224" s="51"/>
      <c r="D224" s="181"/>
      <c r="E224" s="51"/>
      <c r="F224" s="496"/>
      <c r="G224" s="497"/>
      <c r="H224" s="182"/>
      <c r="I224" s="134"/>
      <c r="J224" t="str">
        <f t="shared" ref="J224:J277" si="12">CONCATENATE(C224,D224)</f>
        <v/>
      </c>
      <c r="K224" s="63" t="str">
        <f t="shared" ref="K224:K287" si="13">IF(AND(B224&lt;&gt;"",COUNTIF(J$32:J$431,$J224)&gt;1),"Član je upisan više puta","")</f>
        <v/>
      </c>
    </row>
    <row r="225" spans="2:11" ht="20.100000000000001" customHeight="1" x14ac:dyDescent="0.25">
      <c r="B225" s="274" t="str">
        <f t="shared" si="11"/>
        <v/>
      </c>
      <c r="C225" s="51"/>
      <c r="D225" s="181"/>
      <c r="E225" s="51"/>
      <c r="F225" s="496"/>
      <c r="G225" s="497"/>
      <c r="H225" s="182"/>
      <c r="I225" s="134"/>
      <c r="J225" t="str">
        <f t="shared" si="12"/>
        <v/>
      </c>
      <c r="K225" s="63" t="str">
        <f t="shared" si="13"/>
        <v/>
      </c>
    </row>
    <row r="226" spans="2:11" ht="20.100000000000001" customHeight="1" x14ac:dyDescent="0.25">
      <c r="B226" s="274" t="str">
        <f t="shared" ref="B226:B289" si="14">IF(C226&lt;&gt;"",IF(B224="R.b.",1,B225+1),"")</f>
        <v/>
      </c>
      <c r="C226" s="51"/>
      <c r="D226" s="181"/>
      <c r="E226" s="51"/>
      <c r="F226" s="496"/>
      <c r="G226" s="497"/>
      <c r="H226" s="182"/>
      <c r="I226" s="134"/>
      <c r="J226" t="str">
        <f t="shared" si="12"/>
        <v/>
      </c>
      <c r="K226" s="63" t="str">
        <f t="shared" si="13"/>
        <v/>
      </c>
    </row>
    <row r="227" spans="2:11" ht="20.100000000000001" customHeight="1" x14ac:dyDescent="0.25">
      <c r="B227" s="274" t="str">
        <f t="shared" si="14"/>
        <v/>
      </c>
      <c r="C227" s="51"/>
      <c r="D227" s="181"/>
      <c r="E227" s="51"/>
      <c r="F227" s="496"/>
      <c r="G227" s="497"/>
      <c r="H227" s="182"/>
      <c r="I227" s="134"/>
      <c r="J227" t="str">
        <f t="shared" si="12"/>
        <v/>
      </c>
      <c r="K227" s="63" t="str">
        <f t="shared" si="13"/>
        <v/>
      </c>
    </row>
    <row r="228" spans="2:11" ht="20.100000000000001" customHeight="1" x14ac:dyDescent="0.25">
      <c r="B228" s="274" t="str">
        <f t="shared" si="14"/>
        <v/>
      </c>
      <c r="C228" s="51"/>
      <c r="D228" s="181"/>
      <c r="E228" s="51"/>
      <c r="F228" s="496"/>
      <c r="G228" s="497"/>
      <c r="H228" s="182"/>
      <c r="I228" s="134"/>
      <c r="J228" t="str">
        <f t="shared" si="12"/>
        <v/>
      </c>
      <c r="K228" s="63" t="str">
        <f t="shared" si="13"/>
        <v/>
      </c>
    </row>
    <row r="229" spans="2:11" ht="20.100000000000001" customHeight="1" x14ac:dyDescent="0.25">
      <c r="B229" s="274" t="str">
        <f t="shared" si="14"/>
        <v/>
      </c>
      <c r="C229" s="51"/>
      <c r="D229" s="181"/>
      <c r="E229" s="51"/>
      <c r="F229" s="496"/>
      <c r="G229" s="497"/>
      <c r="H229" s="182"/>
      <c r="I229" s="134"/>
      <c r="J229" t="str">
        <f t="shared" si="12"/>
        <v/>
      </c>
      <c r="K229" s="63" t="str">
        <f t="shared" si="13"/>
        <v/>
      </c>
    </row>
    <row r="230" spans="2:11" ht="20.100000000000001" customHeight="1" x14ac:dyDescent="0.25">
      <c r="B230" s="274" t="str">
        <f t="shared" si="14"/>
        <v/>
      </c>
      <c r="C230" s="51"/>
      <c r="D230" s="181"/>
      <c r="E230" s="51"/>
      <c r="F230" s="496"/>
      <c r="G230" s="497"/>
      <c r="H230" s="182"/>
      <c r="I230" s="134"/>
      <c r="J230" t="str">
        <f t="shared" si="12"/>
        <v/>
      </c>
      <c r="K230" s="63" t="str">
        <f t="shared" si="13"/>
        <v/>
      </c>
    </row>
    <row r="231" spans="2:11" ht="20.100000000000001" customHeight="1" x14ac:dyDescent="0.25">
      <c r="B231" s="274" t="str">
        <f t="shared" si="14"/>
        <v/>
      </c>
      <c r="C231" s="51"/>
      <c r="D231" s="181"/>
      <c r="E231" s="51"/>
      <c r="F231" s="496"/>
      <c r="G231" s="497"/>
      <c r="H231" s="182"/>
      <c r="I231" s="134"/>
      <c r="J231" t="str">
        <f t="shared" si="12"/>
        <v/>
      </c>
      <c r="K231" s="63" t="str">
        <f t="shared" si="13"/>
        <v/>
      </c>
    </row>
    <row r="232" spans="2:11" ht="20.100000000000001" customHeight="1" x14ac:dyDescent="0.25">
      <c r="B232" s="274" t="str">
        <f t="shared" si="14"/>
        <v/>
      </c>
      <c r="C232" s="51"/>
      <c r="D232" s="181"/>
      <c r="E232" s="51"/>
      <c r="F232" s="496"/>
      <c r="G232" s="497"/>
      <c r="H232" s="182"/>
      <c r="I232" s="134"/>
      <c r="J232" t="str">
        <f t="shared" si="12"/>
        <v/>
      </c>
      <c r="K232" s="63" t="str">
        <f t="shared" si="13"/>
        <v/>
      </c>
    </row>
    <row r="233" spans="2:11" ht="20.100000000000001" customHeight="1" x14ac:dyDescent="0.25">
      <c r="B233" s="274" t="str">
        <f t="shared" si="14"/>
        <v/>
      </c>
      <c r="C233" s="51"/>
      <c r="D233" s="181"/>
      <c r="E233" s="51"/>
      <c r="F233" s="496"/>
      <c r="G233" s="497"/>
      <c r="H233" s="182"/>
      <c r="I233" s="134"/>
      <c r="J233" t="str">
        <f t="shared" si="12"/>
        <v/>
      </c>
      <c r="K233" s="63" t="str">
        <f t="shared" si="13"/>
        <v/>
      </c>
    </row>
    <row r="234" spans="2:11" ht="20.100000000000001" customHeight="1" x14ac:dyDescent="0.25">
      <c r="B234" s="274" t="str">
        <f t="shared" si="14"/>
        <v/>
      </c>
      <c r="C234" s="51"/>
      <c r="D234" s="181"/>
      <c r="E234" s="51"/>
      <c r="F234" s="496"/>
      <c r="G234" s="497"/>
      <c r="H234" s="182"/>
      <c r="I234" s="134"/>
      <c r="J234" t="str">
        <f t="shared" si="12"/>
        <v/>
      </c>
      <c r="K234" s="63" t="str">
        <f t="shared" si="13"/>
        <v/>
      </c>
    </row>
    <row r="235" spans="2:11" ht="20.100000000000001" customHeight="1" x14ac:dyDescent="0.25">
      <c r="B235" s="274" t="str">
        <f t="shared" si="14"/>
        <v/>
      </c>
      <c r="C235" s="51"/>
      <c r="D235" s="181"/>
      <c r="E235" s="51"/>
      <c r="F235" s="496"/>
      <c r="G235" s="497"/>
      <c r="H235" s="182"/>
      <c r="I235" s="134"/>
      <c r="J235" t="str">
        <f t="shared" si="12"/>
        <v/>
      </c>
      <c r="K235" s="63" t="str">
        <f t="shared" si="13"/>
        <v/>
      </c>
    </row>
    <row r="236" spans="2:11" ht="20.100000000000001" customHeight="1" x14ac:dyDescent="0.25">
      <c r="B236" s="274" t="str">
        <f t="shared" si="14"/>
        <v/>
      </c>
      <c r="C236" s="51"/>
      <c r="D236" s="181"/>
      <c r="E236" s="51"/>
      <c r="F236" s="496"/>
      <c r="G236" s="497"/>
      <c r="H236" s="182"/>
      <c r="I236" s="134"/>
      <c r="J236" t="str">
        <f t="shared" si="12"/>
        <v/>
      </c>
      <c r="K236" s="63" t="str">
        <f t="shared" si="13"/>
        <v/>
      </c>
    </row>
    <row r="237" spans="2:11" ht="20.100000000000001" customHeight="1" x14ac:dyDescent="0.25">
      <c r="B237" s="274" t="str">
        <f t="shared" si="14"/>
        <v/>
      </c>
      <c r="C237" s="51"/>
      <c r="D237" s="181"/>
      <c r="E237" s="51"/>
      <c r="F237" s="496"/>
      <c r="G237" s="497"/>
      <c r="H237" s="182"/>
      <c r="I237" s="134"/>
      <c r="J237" t="str">
        <f t="shared" si="12"/>
        <v/>
      </c>
      <c r="K237" s="63" t="str">
        <f t="shared" si="13"/>
        <v/>
      </c>
    </row>
    <row r="238" spans="2:11" ht="20.100000000000001" customHeight="1" x14ac:dyDescent="0.25">
      <c r="B238" s="274" t="str">
        <f t="shared" si="14"/>
        <v/>
      </c>
      <c r="C238" s="51"/>
      <c r="D238" s="181"/>
      <c r="E238" s="51"/>
      <c r="F238" s="496"/>
      <c r="G238" s="497"/>
      <c r="H238" s="182"/>
      <c r="I238" s="134"/>
      <c r="J238" t="str">
        <f t="shared" si="12"/>
        <v/>
      </c>
      <c r="K238" s="63" t="str">
        <f t="shared" si="13"/>
        <v/>
      </c>
    </row>
    <row r="239" spans="2:11" ht="20.100000000000001" customHeight="1" x14ac:dyDescent="0.25">
      <c r="B239" s="274" t="str">
        <f t="shared" si="14"/>
        <v/>
      </c>
      <c r="C239" s="51"/>
      <c r="D239" s="181"/>
      <c r="E239" s="51"/>
      <c r="F239" s="496"/>
      <c r="G239" s="497"/>
      <c r="H239" s="182"/>
      <c r="I239" s="134"/>
      <c r="J239" t="str">
        <f t="shared" si="12"/>
        <v/>
      </c>
      <c r="K239" s="63" t="str">
        <f t="shared" si="13"/>
        <v/>
      </c>
    </row>
    <row r="240" spans="2:11" ht="20.100000000000001" customHeight="1" x14ac:dyDescent="0.25">
      <c r="B240" s="274" t="str">
        <f t="shared" si="14"/>
        <v/>
      </c>
      <c r="C240" s="51"/>
      <c r="D240" s="181"/>
      <c r="E240" s="51"/>
      <c r="F240" s="496"/>
      <c r="G240" s="497"/>
      <c r="H240" s="182"/>
      <c r="I240" s="134"/>
      <c r="J240" t="str">
        <f t="shared" si="12"/>
        <v/>
      </c>
      <c r="K240" s="63" t="str">
        <f t="shared" si="13"/>
        <v/>
      </c>
    </row>
    <row r="241" spans="2:11" ht="20.100000000000001" customHeight="1" x14ac:dyDescent="0.25">
      <c r="B241" s="274" t="str">
        <f t="shared" si="14"/>
        <v/>
      </c>
      <c r="C241" s="51"/>
      <c r="D241" s="181"/>
      <c r="E241" s="51"/>
      <c r="F241" s="496"/>
      <c r="G241" s="497"/>
      <c r="H241" s="182"/>
      <c r="I241" s="134"/>
      <c r="J241" t="str">
        <f t="shared" si="12"/>
        <v/>
      </c>
      <c r="K241" s="63" t="str">
        <f t="shared" si="13"/>
        <v/>
      </c>
    </row>
    <row r="242" spans="2:11" ht="20.100000000000001" customHeight="1" x14ac:dyDescent="0.25">
      <c r="B242" s="274" t="str">
        <f t="shared" si="14"/>
        <v/>
      </c>
      <c r="C242" s="51"/>
      <c r="D242" s="181"/>
      <c r="E242" s="51"/>
      <c r="F242" s="496"/>
      <c r="G242" s="497"/>
      <c r="H242" s="182"/>
      <c r="I242" s="134"/>
      <c r="J242" t="str">
        <f t="shared" si="12"/>
        <v/>
      </c>
      <c r="K242" s="63" t="str">
        <f t="shared" si="13"/>
        <v/>
      </c>
    </row>
    <row r="243" spans="2:11" ht="20.100000000000001" customHeight="1" x14ac:dyDescent="0.25">
      <c r="B243" s="274" t="str">
        <f t="shared" si="14"/>
        <v/>
      </c>
      <c r="C243" s="51"/>
      <c r="D243" s="181"/>
      <c r="E243" s="51"/>
      <c r="F243" s="496"/>
      <c r="G243" s="497"/>
      <c r="H243" s="182"/>
      <c r="I243" s="134"/>
      <c r="J243" t="str">
        <f t="shared" si="12"/>
        <v/>
      </c>
      <c r="K243" s="63" t="str">
        <f t="shared" si="13"/>
        <v/>
      </c>
    </row>
    <row r="244" spans="2:11" ht="20.100000000000001" customHeight="1" x14ac:dyDescent="0.25">
      <c r="B244" s="274" t="str">
        <f t="shared" si="14"/>
        <v/>
      </c>
      <c r="C244" s="51"/>
      <c r="D244" s="181"/>
      <c r="E244" s="51"/>
      <c r="F244" s="496"/>
      <c r="G244" s="497"/>
      <c r="H244" s="182"/>
      <c r="I244" s="134"/>
      <c r="J244" t="str">
        <f t="shared" si="12"/>
        <v/>
      </c>
      <c r="K244" s="63" t="str">
        <f t="shared" si="13"/>
        <v/>
      </c>
    </row>
    <row r="245" spans="2:11" ht="20.100000000000001" customHeight="1" x14ac:dyDescent="0.25">
      <c r="B245" s="274" t="str">
        <f t="shared" si="14"/>
        <v/>
      </c>
      <c r="C245" s="51"/>
      <c r="D245" s="181"/>
      <c r="E245" s="51"/>
      <c r="F245" s="496"/>
      <c r="G245" s="497"/>
      <c r="H245" s="182"/>
      <c r="I245" s="134"/>
      <c r="J245" t="str">
        <f t="shared" si="12"/>
        <v/>
      </c>
      <c r="K245" s="63" t="str">
        <f t="shared" si="13"/>
        <v/>
      </c>
    </row>
    <row r="246" spans="2:11" ht="20.100000000000001" customHeight="1" x14ac:dyDescent="0.25">
      <c r="B246" s="274" t="str">
        <f t="shared" si="14"/>
        <v/>
      </c>
      <c r="C246" s="51"/>
      <c r="D246" s="181"/>
      <c r="E246" s="51"/>
      <c r="F246" s="496"/>
      <c r="G246" s="497"/>
      <c r="H246" s="182"/>
      <c r="I246" s="134"/>
      <c r="J246" t="str">
        <f t="shared" si="12"/>
        <v/>
      </c>
      <c r="K246" s="63" t="str">
        <f t="shared" si="13"/>
        <v/>
      </c>
    </row>
    <row r="247" spans="2:11" ht="20.100000000000001" customHeight="1" x14ac:dyDescent="0.25">
      <c r="B247" s="274" t="str">
        <f t="shared" si="14"/>
        <v/>
      </c>
      <c r="C247" s="51"/>
      <c r="D247" s="181"/>
      <c r="E247" s="51"/>
      <c r="F247" s="496"/>
      <c r="G247" s="497"/>
      <c r="H247" s="182"/>
      <c r="I247" s="134"/>
      <c r="J247" t="str">
        <f t="shared" si="12"/>
        <v/>
      </c>
      <c r="K247" s="63" t="str">
        <f t="shared" si="13"/>
        <v/>
      </c>
    </row>
    <row r="248" spans="2:11" ht="20.100000000000001" customHeight="1" x14ac:dyDescent="0.25">
      <c r="B248" s="274" t="str">
        <f t="shared" si="14"/>
        <v/>
      </c>
      <c r="C248" s="51"/>
      <c r="D248" s="181"/>
      <c r="E248" s="51"/>
      <c r="F248" s="496"/>
      <c r="G248" s="497"/>
      <c r="H248" s="182"/>
      <c r="I248" s="134"/>
      <c r="J248" t="str">
        <f t="shared" si="12"/>
        <v/>
      </c>
      <c r="K248" s="63" t="str">
        <f t="shared" si="13"/>
        <v/>
      </c>
    </row>
    <row r="249" spans="2:11" ht="20.100000000000001" customHeight="1" x14ac:dyDescent="0.25">
      <c r="B249" s="274" t="str">
        <f t="shared" si="14"/>
        <v/>
      </c>
      <c r="C249" s="51"/>
      <c r="D249" s="181"/>
      <c r="E249" s="51"/>
      <c r="F249" s="496"/>
      <c r="G249" s="497"/>
      <c r="H249" s="182"/>
      <c r="I249" s="134"/>
      <c r="J249" t="str">
        <f t="shared" si="12"/>
        <v/>
      </c>
      <c r="K249" s="63" t="str">
        <f t="shared" si="13"/>
        <v/>
      </c>
    </row>
    <row r="250" spans="2:11" ht="20.100000000000001" customHeight="1" x14ac:dyDescent="0.25">
      <c r="B250" s="274" t="str">
        <f t="shared" si="14"/>
        <v/>
      </c>
      <c r="C250" s="51"/>
      <c r="D250" s="181"/>
      <c r="E250" s="51"/>
      <c r="F250" s="496"/>
      <c r="G250" s="497"/>
      <c r="H250" s="182"/>
      <c r="I250" s="134"/>
      <c r="J250" t="str">
        <f t="shared" si="12"/>
        <v/>
      </c>
      <c r="K250" s="63" t="str">
        <f t="shared" si="13"/>
        <v/>
      </c>
    </row>
    <row r="251" spans="2:11" ht="20.100000000000001" customHeight="1" x14ac:dyDescent="0.25">
      <c r="B251" s="274" t="str">
        <f t="shared" si="14"/>
        <v/>
      </c>
      <c r="C251" s="51"/>
      <c r="D251" s="181"/>
      <c r="E251" s="51"/>
      <c r="F251" s="496"/>
      <c r="G251" s="497"/>
      <c r="H251" s="182"/>
      <c r="I251" s="134"/>
      <c r="J251" t="str">
        <f t="shared" si="12"/>
        <v/>
      </c>
      <c r="K251" s="63" t="str">
        <f t="shared" si="13"/>
        <v/>
      </c>
    </row>
    <row r="252" spans="2:11" ht="20.100000000000001" customHeight="1" x14ac:dyDescent="0.25">
      <c r="B252" s="274" t="str">
        <f t="shared" si="14"/>
        <v/>
      </c>
      <c r="C252" s="51"/>
      <c r="D252" s="181"/>
      <c r="E252" s="51"/>
      <c r="F252" s="496"/>
      <c r="G252" s="497"/>
      <c r="H252" s="182"/>
      <c r="I252" s="134"/>
      <c r="J252" t="str">
        <f t="shared" si="12"/>
        <v/>
      </c>
      <c r="K252" s="63" t="str">
        <f t="shared" si="13"/>
        <v/>
      </c>
    </row>
    <row r="253" spans="2:11" ht="20.100000000000001" customHeight="1" x14ac:dyDescent="0.25">
      <c r="B253" s="274" t="str">
        <f t="shared" si="14"/>
        <v/>
      </c>
      <c r="C253" s="51"/>
      <c r="D253" s="181"/>
      <c r="E253" s="51"/>
      <c r="F253" s="496"/>
      <c r="G253" s="497"/>
      <c r="H253" s="182"/>
      <c r="I253" s="134"/>
      <c r="J253" t="str">
        <f t="shared" si="12"/>
        <v/>
      </c>
      <c r="K253" s="63" t="str">
        <f t="shared" si="13"/>
        <v/>
      </c>
    </row>
    <row r="254" spans="2:11" ht="20.100000000000001" customHeight="1" x14ac:dyDescent="0.25">
      <c r="B254" s="274" t="str">
        <f t="shared" si="14"/>
        <v/>
      </c>
      <c r="C254" s="51"/>
      <c r="D254" s="181"/>
      <c r="E254" s="51"/>
      <c r="F254" s="496"/>
      <c r="G254" s="497"/>
      <c r="H254" s="182"/>
      <c r="I254" s="134"/>
      <c r="J254" t="str">
        <f t="shared" si="12"/>
        <v/>
      </c>
      <c r="K254" s="63" t="str">
        <f t="shared" si="13"/>
        <v/>
      </c>
    </row>
    <row r="255" spans="2:11" ht="20.100000000000001" customHeight="1" x14ac:dyDescent="0.25">
      <c r="B255" s="274" t="str">
        <f t="shared" si="14"/>
        <v/>
      </c>
      <c r="C255" s="51"/>
      <c r="D255" s="181"/>
      <c r="E255" s="51"/>
      <c r="F255" s="496"/>
      <c r="G255" s="497"/>
      <c r="H255" s="182"/>
      <c r="I255" s="134"/>
      <c r="J255" t="str">
        <f t="shared" si="12"/>
        <v/>
      </c>
      <c r="K255" s="63" t="str">
        <f t="shared" si="13"/>
        <v/>
      </c>
    </row>
    <row r="256" spans="2:11" ht="20.100000000000001" customHeight="1" x14ac:dyDescent="0.25">
      <c r="B256" s="274" t="str">
        <f t="shared" si="14"/>
        <v/>
      </c>
      <c r="C256" s="51"/>
      <c r="D256" s="181"/>
      <c r="E256" s="51"/>
      <c r="F256" s="496"/>
      <c r="G256" s="497"/>
      <c r="H256" s="182"/>
      <c r="I256" s="134"/>
      <c r="J256" t="str">
        <f t="shared" si="12"/>
        <v/>
      </c>
      <c r="K256" s="63" t="str">
        <f t="shared" si="13"/>
        <v/>
      </c>
    </row>
    <row r="257" spans="2:11" ht="20.100000000000001" customHeight="1" x14ac:dyDescent="0.25">
      <c r="B257" s="274" t="str">
        <f t="shared" si="14"/>
        <v/>
      </c>
      <c r="C257" s="51"/>
      <c r="D257" s="181"/>
      <c r="E257" s="51"/>
      <c r="F257" s="496"/>
      <c r="G257" s="497"/>
      <c r="H257" s="182"/>
      <c r="I257" s="134"/>
      <c r="J257" t="str">
        <f t="shared" si="12"/>
        <v/>
      </c>
      <c r="K257" s="63" t="str">
        <f t="shared" si="13"/>
        <v/>
      </c>
    </row>
    <row r="258" spans="2:11" ht="20.100000000000001" customHeight="1" x14ac:dyDescent="0.25">
      <c r="B258" s="274" t="str">
        <f t="shared" si="14"/>
        <v/>
      </c>
      <c r="C258" s="51"/>
      <c r="D258" s="181"/>
      <c r="E258" s="51"/>
      <c r="F258" s="496"/>
      <c r="G258" s="497"/>
      <c r="H258" s="182"/>
      <c r="I258" s="134"/>
      <c r="J258" t="str">
        <f t="shared" si="12"/>
        <v/>
      </c>
      <c r="K258" s="63" t="str">
        <f t="shared" si="13"/>
        <v/>
      </c>
    </row>
    <row r="259" spans="2:11" ht="20.100000000000001" customHeight="1" x14ac:dyDescent="0.25">
      <c r="B259" s="274" t="str">
        <f t="shared" si="14"/>
        <v/>
      </c>
      <c r="C259" s="51"/>
      <c r="D259" s="181"/>
      <c r="E259" s="51"/>
      <c r="F259" s="496"/>
      <c r="G259" s="497"/>
      <c r="H259" s="182"/>
      <c r="I259" s="134"/>
      <c r="J259" t="str">
        <f t="shared" si="12"/>
        <v/>
      </c>
      <c r="K259" s="63" t="str">
        <f t="shared" si="13"/>
        <v/>
      </c>
    </row>
    <row r="260" spans="2:11" ht="20.100000000000001" customHeight="1" x14ac:dyDescent="0.25">
      <c r="B260" s="274" t="str">
        <f t="shared" si="14"/>
        <v/>
      </c>
      <c r="C260" s="51"/>
      <c r="D260" s="181"/>
      <c r="E260" s="51"/>
      <c r="F260" s="496"/>
      <c r="G260" s="497"/>
      <c r="H260" s="182"/>
      <c r="I260" s="134"/>
      <c r="J260" t="str">
        <f t="shared" si="12"/>
        <v/>
      </c>
      <c r="K260" s="63" t="str">
        <f t="shared" si="13"/>
        <v/>
      </c>
    </row>
    <row r="261" spans="2:11" ht="20.100000000000001" customHeight="1" x14ac:dyDescent="0.25">
      <c r="B261" s="274" t="str">
        <f t="shared" si="14"/>
        <v/>
      </c>
      <c r="C261" s="51"/>
      <c r="D261" s="181"/>
      <c r="E261" s="51"/>
      <c r="F261" s="496"/>
      <c r="G261" s="497"/>
      <c r="H261" s="182"/>
      <c r="I261" s="134"/>
      <c r="J261" t="str">
        <f t="shared" si="12"/>
        <v/>
      </c>
      <c r="K261" s="63" t="str">
        <f t="shared" si="13"/>
        <v/>
      </c>
    </row>
    <row r="262" spans="2:11" ht="20.100000000000001" customHeight="1" x14ac:dyDescent="0.25">
      <c r="B262" s="274" t="str">
        <f t="shared" si="14"/>
        <v/>
      </c>
      <c r="C262" s="51"/>
      <c r="D262" s="181"/>
      <c r="E262" s="51"/>
      <c r="F262" s="496"/>
      <c r="G262" s="497"/>
      <c r="H262" s="182"/>
      <c r="I262" s="134"/>
      <c r="J262" t="str">
        <f t="shared" si="12"/>
        <v/>
      </c>
      <c r="K262" s="63" t="str">
        <f t="shared" si="13"/>
        <v/>
      </c>
    </row>
    <row r="263" spans="2:11" ht="20.100000000000001" customHeight="1" x14ac:dyDescent="0.25">
      <c r="B263" s="274" t="str">
        <f t="shared" si="14"/>
        <v/>
      </c>
      <c r="C263" s="51"/>
      <c r="D263" s="181"/>
      <c r="E263" s="51"/>
      <c r="F263" s="496"/>
      <c r="G263" s="497"/>
      <c r="H263" s="182"/>
      <c r="I263" s="134"/>
      <c r="J263" t="str">
        <f t="shared" si="12"/>
        <v/>
      </c>
      <c r="K263" s="63" t="str">
        <f t="shared" si="13"/>
        <v/>
      </c>
    </row>
    <row r="264" spans="2:11" ht="20.100000000000001" customHeight="1" x14ac:dyDescent="0.25">
      <c r="B264" s="274" t="str">
        <f t="shared" si="14"/>
        <v/>
      </c>
      <c r="C264" s="51"/>
      <c r="D264" s="181"/>
      <c r="E264" s="51"/>
      <c r="F264" s="496"/>
      <c r="G264" s="497"/>
      <c r="H264" s="182"/>
      <c r="I264" s="134"/>
      <c r="J264" t="str">
        <f t="shared" si="12"/>
        <v/>
      </c>
      <c r="K264" s="63" t="str">
        <f t="shared" si="13"/>
        <v/>
      </c>
    </row>
    <row r="265" spans="2:11" ht="20.100000000000001" customHeight="1" x14ac:dyDescent="0.25">
      <c r="B265" s="274" t="str">
        <f t="shared" si="14"/>
        <v/>
      </c>
      <c r="C265" s="51"/>
      <c r="D265" s="181"/>
      <c r="E265" s="51"/>
      <c r="F265" s="496"/>
      <c r="G265" s="497"/>
      <c r="H265" s="182"/>
      <c r="I265" s="134"/>
      <c r="J265" t="str">
        <f t="shared" si="12"/>
        <v/>
      </c>
      <c r="K265" s="63" t="str">
        <f t="shared" si="13"/>
        <v/>
      </c>
    </row>
    <row r="266" spans="2:11" ht="20.100000000000001" customHeight="1" x14ac:dyDescent="0.25">
      <c r="B266" s="274" t="str">
        <f t="shared" si="14"/>
        <v/>
      </c>
      <c r="C266" s="51"/>
      <c r="D266" s="181"/>
      <c r="E266" s="51"/>
      <c r="F266" s="496"/>
      <c r="G266" s="497"/>
      <c r="H266" s="182"/>
      <c r="I266" s="134"/>
      <c r="J266" t="str">
        <f t="shared" si="12"/>
        <v/>
      </c>
      <c r="K266" s="63" t="str">
        <f t="shared" si="13"/>
        <v/>
      </c>
    </row>
    <row r="267" spans="2:11" ht="20.100000000000001" customHeight="1" x14ac:dyDescent="0.25">
      <c r="B267" s="274" t="str">
        <f t="shared" si="14"/>
        <v/>
      </c>
      <c r="C267" s="51"/>
      <c r="D267" s="181"/>
      <c r="E267" s="51"/>
      <c r="F267" s="496"/>
      <c r="G267" s="497"/>
      <c r="H267" s="182"/>
      <c r="I267" s="134"/>
      <c r="J267" t="str">
        <f t="shared" si="12"/>
        <v/>
      </c>
      <c r="K267" s="63" t="str">
        <f t="shared" si="13"/>
        <v/>
      </c>
    </row>
    <row r="268" spans="2:11" ht="20.100000000000001" customHeight="1" x14ac:dyDescent="0.25">
      <c r="B268" s="274" t="str">
        <f t="shared" si="14"/>
        <v/>
      </c>
      <c r="C268" s="51"/>
      <c r="D268" s="181"/>
      <c r="E268" s="51"/>
      <c r="F268" s="496"/>
      <c r="G268" s="497"/>
      <c r="H268" s="182"/>
      <c r="I268" s="134"/>
      <c r="J268" t="str">
        <f t="shared" si="12"/>
        <v/>
      </c>
      <c r="K268" s="63" t="str">
        <f t="shared" si="13"/>
        <v/>
      </c>
    </row>
    <row r="269" spans="2:11" ht="20.100000000000001" customHeight="1" x14ac:dyDescent="0.25">
      <c r="B269" s="274" t="str">
        <f t="shared" si="14"/>
        <v/>
      </c>
      <c r="C269" s="51"/>
      <c r="D269" s="181"/>
      <c r="E269" s="51"/>
      <c r="F269" s="496"/>
      <c r="G269" s="497"/>
      <c r="H269" s="182"/>
      <c r="I269" s="134"/>
      <c r="J269" t="str">
        <f t="shared" si="12"/>
        <v/>
      </c>
      <c r="K269" s="63" t="str">
        <f t="shared" si="13"/>
        <v/>
      </c>
    </row>
    <row r="270" spans="2:11" ht="20.100000000000001" customHeight="1" x14ac:dyDescent="0.25">
      <c r="B270" s="274" t="str">
        <f t="shared" si="14"/>
        <v/>
      </c>
      <c r="C270" s="51"/>
      <c r="D270" s="181"/>
      <c r="E270" s="51"/>
      <c r="F270" s="496"/>
      <c r="G270" s="497"/>
      <c r="H270" s="182"/>
      <c r="I270" s="134"/>
      <c r="J270" t="str">
        <f t="shared" si="12"/>
        <v/>
      </c>
      <c r="K270" s="63" t="str">
        <f t="shared" si="13"/>
        <v/>
      </c>
    </row>
    <row r="271" spans="2:11" ht="20.100000000000001" customHeight="1" x14ac:dyDescent="0.25">
      <c r="B271" s="274" t="str">
        <f t="shared" si="14"/>
        <v/>
      </c>
      <c r="C271" s="51"/>
      <c r="D271" s="181"/>
      <c r="E271" s="51"/>
      <c r="F271" s="496"/>
      <c r="G271" s="497"/>
      <c r="H271" s="182"/>
      <c r="I271" s="134"/>
      <c r="J271" t="str">
        <f t="shared" si="12"/>
        <v/>
      </c>
      <c r="K271" s="63" t="str">
        <f t="shared" si="13"/>
        <v/>
      </c>
    </row>
    <row r="272" spans="2:11" ht="20.100000000000001" customHeight="1" x14ac:dyDescent="0.25">
      <c r="B272" s="274" t="str">
        <f t="shared" si="14"/>
        <v/>
      </c>
      <c r="C272" s="51"/>
      <c r="D272" s="181"/>
      <c r="E272" s="51"/>
      <c r="F272" s="496"/>
      <c r="G272" s="497"/>
      <c r="H272" s="182"/>
      <c r="I272" s="134"/>
      <c r="J272" t="str">
        <f t="shared" si="12"/>
        <v/>
      </c>
      <c r="K272" s="63" t="str">
        <f t="shared" si="13"/>
        <v/>
      </c>
    </row>
    <row r="273" spans="2:11" ht="20.100000000000001" customHeight="1" x14ac:dyDescent="0.25">
      <c r="B273" s="274" t="str">
        <f t="shared" si="14"/>
        <v/>
      </c>
      <c r="C273" s="51"/>
      <c r="D273" s="181"/>
      <c r="E273" s="51"/>
      <c r="F273" s="496"/>
      <c r="G273" s="497"/>
      <c r="H273" s="182"/>
      <c r="I273" s="134"/>
      <c r="J273" t="str">
        <f t="shared" si="12"/>
        <v/>
      </c>
      <c r="K273" s="63" t="str">
        <f t="shared" si="13"/>
        <v/>
      </c>
    </row>
    <row r="274" spans="2:11" ht="20.100000000000001" customHeight="1" x14ac:dyDescent="0.25">
      <c r="B274" s="274" t="str">
        <f t="shared" si="14"/>
        <v/>
      </c>
      <c r="C274" s="51"/>
      <c r="D274" s="181"/>
      <c r="E274" s="51"/>
      <c r="F274" s="496"/>
      <c r="G274" s="497"/>
      <c r="H274" s="182"/>
      <c r="I274" s="134"/>
      <c r="J274" t="str">
        <f t="shared" si="12"/>
        <v/>
      </c>
      <c r="K274" s="63" t="str">
        <f t="shared" si="13"/>
        <v/>
      </c>
    </row>
    <row r="275" spans="2:11" ht="20.100000000000001" customHeight="1" x14ac:dyDescent="0.25">
      <c r="B275" s="274" t="str">
        <f t="shared" si="14"/>
        <v/>
      </c>
      <c r="C275" s="51"/>
      <c r="D275" s="181"/>
      <c r="E275" s="51"/>
      <c r="F275" s="496"/>
      <c r="G275" s="497"/>
      <c r="H275" s="182"/>
      <c r="I275" s="134"/>
      <c r="J275" t="str">
        <f t="shared" si="12"/>
        <v/>
      </c>
      <c r="K275" s="63" t="str">
        <f t="shared" si="13"/>
        <v/>
      </c>
    </row>
    <row r="276" spans="2:11" ht="20.100000000000001" customHeight="1" x14ac:dyDescent="0.25">
      <c r="B276" s="274" t="str">
        <f t="shared" si="14"/>
        <v/>
      </c>
      <c r="C276" s="51"/>
      <c r="D276" s="181"/>
      <c r="E276" s="51"/>
      <c r="F276" s="496"/>
      <c r="G276" s="497"/>
      <c r="H276" s="182"/>
      <c r="I276" s="134"/>
      <c r="J276" t="str">
        <f t="shared" si="12"/>
        <v/>
      </c>
      <c r="K276" s="63" t="str">
        <f t="shared" si="13"/>
        <v/>
      </c>
    </row>
    <row r="277" spans="2:11" ht="20.100000000000001" customHeight="1" x14ac:dyDescent="0.25">
      <c r="B277" s="274" t="str">
        <f t="shared" si="14"/>
        <v/>
      </c>
      <c r="C277" s="51"/>
      <c r="D277" s="181"/>
      <c r="E277" s="51"/>
      <c r="F277" s="496"/>
      <c r="G277" s="497"/>
      <c r="H277" s="182"/>
      <c r="I277" s="134"/>
      <c r="J277" t="str">
        <f t="shared" si="12"/>
        <v/>
      </c>
      <c r="K277" s="63" t="str">
        <f t="shared" si="13"/>
        <v/>
      </c>
    </row>
    <row r="278" spans="2:11" ht="20.100000000000001" customHeight="1" x14ac:dyDescent="0.25">
      <c r="B278" s="274" t="str">
        <f t="shared" si="14"/>
        <v/>
      </c>
      <c r="C278" s="51"/>
      <c r="D278" s="51"/>
      <c r="E278" s="181"/>
      <c r="F278" s="497"/>
      <c r="G278" s="496"/>
      <c r="H278" s="182"/>
      <c r="I278" s="134"/>
      <c r="J278" t="str">
        <f>CONCATENATE(D278,E278)</f>
        <v/>
      </c>
      <c r="K278" s="63" t="str">
        <f t="shared" si="13"/>
        <v/>
      </c>
    </row>
    <row r="279" spans="2:11" ht="20.100000000000001" customHeight="1" x14ac:dyDescent="0.25">
      <c r="B279" s="274" t="str">
        <f t="shared" si="14"/>
        <v/>
      </c>
      <c r="C279" s="51"/>
      <c r="D279" s="181"/>
      <c r="E279" s="51"/>
      <c r="F279" s="496"/>
      <c r="G279" s="497"/>
      <c r="H279" s="182"/>
      <c r="I279" s="134"/>
      <c r="J279" t="str">
        <f t="shared" ref="J279:J310" si="15">CONCATENATE(C279,D279)</f>
        <v/>
      </c>
      <c r="K279" s="63" t="str">
        <f t="shared" si="13"/>
        <v/>
      </c>
    </row>
    <row r="280" spans="2:11" ht="20.100000000000001" customHeight="1" x14ac:dyDescent="0.25">
      <c r="B280" s="274" t="str">
        <f t="shared" si="14"/>
        <v/>
      </c>
      <c r="C280" s="51"/>
      <c r="D280" s="181"/>
      <c r="E280" s="51"/>
      <c r="F280" s="496"/>
      <c r="G280" s="497"/>
      <c r="H280" s="182"/>
      <c r="I280" s="134"/>
      <c r="J280" t="str">
        <f t="shared" si="15"/>
        <v/>
      </c>
      <c r="K280" s="63" t="str">
        <f t="shared" si="13"/>
        <v/>
      </c>
    </row>
    <row r="281" spans="2:11" ht="20.100000000000001" customHeight="1" x14ac:dyDescent="0.25">
      <c r="B281" s="274" t="str">
        <f t="shared" si="14"/>
        <v/>
      </c>
      <c r="C281" s="51"/>
      <c r="D281" s="181"/>
      <c r="E281" s="51"/>
      <c r="F281" s="496"/>
      <c r="G281" s="497"/>
      <c r="H281" s="182"/>
      <c r="I281" s="134"/>
      <c r="J281" t="str">
        <f t="shared" si="15"/>
        <v/>
      </c>
      <c r="K281" s="63" t="str">
        <f t="shared" si="13"/>
        <v/>
      </c>
    </row>
    <row r="282" spans="2:11" ht="20.100000000000001" customHeight="1" x14ac:dyDescent="0.25">
      <c r="B282" s="274" t="str">
        <f t="shared" si="14"/>
        <v/>
      </c>
      <c r="C282" s="51"/>
      <c r="D282" s="181"/>
      <c r="E282" s="51"/>
      <c r="F282" s="496"/>
      <c r="G282" s="497"/>
      <c r="H282" s="182"/>
      <c r="I282" s="134"/>
      <c r="J282" t="str">
        <f t="shared" si="15"/>
        <v/>
      </c>
      <c r="K282" s="63" t="str">
        <f t="shared" si="13"/>
        <v/>
      </c>
    </row>
    <row r="283" spans="2:11" ht="20.100000000000001" customHeight="1" x14ac:dyDescent="0.25">
      <c r="B283" s="274" t="str">
        <f t="shared" si="14"/>
        <v/>
      </c>
      <c r="C283" s="51"/>
      <c r="D283" s="181"/>
      <c r="E283" s="51"/>
      <c r="F283" s="496"/>
      <c r="G283" s="497"/>
      <c r="H283" s="182"/>
      <c r="I283" s="134"/>
      <c r="J283" t="str">
        <f t="shared" si="15"/>
        <v/>
      </c>
      <c r="K283" s="63" t="str">
        <f t="shared" si="13"/>
        <v/>
      </c>
    </row>
    <row r="284" spans="2:11" ht="20.100000000000001" customHeight="1" x14ac:dyDescent="0.25">
      <c r="B284" s="274" t="str">
        <f t="shared" si="14"/>
        <v/>
      </c>
      <c r="C284" s="51"/>
      <c r="D284" s="181"/>
      <c r="E284" s="51"/>
      <c r="F284" s="496"/>
      <c r="G284" s="497"/>
      <c r="H284" s="182"/>
      <c r="I284" s="134"/>
      <c r="J284" t="str">
        <f t="shared" si="15"/>
        <v/>
      </c>
      <c r="K284" s="63" t="str">
        <f t="shared" si="13"/>
        <v/>
      </c>
    </row>
    <row r="285" spans="2:11" ht="20.100000000000001" customHeight="1" x14ac:dyDescent="0.25">
      <c r="B285" s="274" t="str">
        <f t="shared" si="14"/>
        <v/>
      </c>
      <c r="C285" s="51"/>
      <c r="D285" s="181"/>
      <c r="E285" s="51"/>
      <c r="F285" s="496"/>
      <c r="G285" s="497"/>
      <c r="H285" s="182"/>
      <c r="I285" s="134"/>
      <c r="J285" t="str">
        <f t="shared" si="15"/>
        <v/>
      </c>
      <c r="K285" s="63" t="str">
        <f t="shared" si="13"/>
        <v/>
      </c>
    </row>
    <row r="286" spans="2:11" ht="20.100000000000001" customHeight="1" x14ac:dyDescent="0.25">
      <c r="B286" s="274" t="str">
        <f t="shared" si="14"/>
        <v/>
      </c>
      <c r="C286" s="51"/>
      <c r="D286" s="181"/>
      <c r="E286" s="51"/>
      <c r="F286" s="496"/>
      <c r="G286" s="497"/>
      <c r="H286" s="182"/>
      <c r="I286" s="134"/>
      <c r="J286" t="str">
        <f t="shared" si="15"/>
        <v/>
      </c>
      <c r="K286" s="63" t="str">
        <f t="shared" si="13"/>
        <v/>
      </c>
    </row>
    <row r="287" spans="2:11" ht="20.100000000000001" customHeight="1" x14ac:dyDescent="0.25">
      <c r="B287" s="274" t="str">
        <f t="shared" si="14"/>
        <v/>
      </c>
      <c r="C287" s="51"/>
      <c r="D287" s="181"/>
      <c r="E287" s="51"/>
      <c r="F287" s="496"/>
      <c r="G287" s="497"/>
      <c r="H287" s="182"/>
      <c r="I287" s="134"/>
      <c r="J287" t="str">
        <f t="shared" si="15"/>
        <v/>
      </c>
      <c r="K287" s="63" t="str">
        <f t="shared" si="13"/>
        <v/>
      </c>
    </row>
    <row r="288" spans="2:11" ht="20.100000000000001" customHeight="1" x14ac:dyDescent="0.25">
      <c r="B288" s="274" t="str">
        <f t="shared" si="14"/>
        <v/>
      </c>
      <c r="C288" s="51"/>
      <c r="D288" s="181"/>
      <c r="E288" s="51"/>
      <c r="F288" s="496"/>
      <c r="G288" s="497"/>
      <c r="H288" s="182"/>
      <c r="I288" s="134"/>
      <c r="J288" t="str">
        <f t="shared" si="15"/>
        <v/>
      </c>
      <c r="K288" s="63" t="str">
        <f t="shared" ref="K288:K351" si="16">IF(AND(B288&lt;&gt;"",COUNTIF(J$32:J$431,$J288)&gt;1),"Član je upisan više puta","")</f>
        <v/>
      </c>
    </row>
    <row r="289" spans="2:11" ht="20.100000000000001" customHeight="1" x14ac:dyDescent="0.25">
      <c r="B289" s="274" t="str">
        <f t="shared" si="14"/>
        <v/>
      </c>
      <c r="C289" s="51"/>
      <c r="D289" s="181"/>
      <c r="E289" s="51"/>
      <c r="F289" s="496"/>
      <c r="G289" s="497"/>
      <c r="H289" s="182"/>
      <c r="I289" s="134"/>
      <c r="J289" t="str">
        <f t="shared" si="15"/>
        <v/>
      </c>
      <c r="K289" s="63" t="str">
        <f t="shared" si="16"/>
        <v/>
      </c>
    </row>
    <row r="290" spans="2:11" ht="20.100000000000001" customHeight="1" x14ac:dyDescent="0.25">
      <c r="B290" s="274" t="str">
        <f t="shared" ref="B290:B353" si="17">IF(C290&lt;&gt;"",IF(B288="R.b.",1,B289+1),"")</f>
        <v/>
      </c>
      <c r="C290" s="51"/>
      <c r="D290" s="181"/>
      <c r="E290" s="51"/>
      <c r="F290" s="496"/>
      <c r="G290" s="497"/>
      <c r="H290" s="182"/>
      <c r="I290" s="134"/>
      <c r="J290" t="str">
        <f t="shared" si="15"/>
        <v/>
      </c>
      <c r="K290" s="63" t="str">
        <f t="shared" si="16"/>
        <v/>
      </c>
    </row>
    <row r="291" spans="2:11" ht="20.100000000000001" customHeight="1" x14ac:dyDescent="0.25">
      <c r="B291" s="274" t="str">
        <f t="shared" si="17"/>
        <v/>
      </c>
      <c r="C291" s="51"/>
      <c r="D291" s="181"/>
      <c r="E291" s="51"/>
      <c r="F291" s="496"/>
      <c r="G291" s="497"/>
      <c r="H291" s="182"/>
      <c r="I291" s="134"/>
      <c r="J291" t="str">
        <f t="shared" si="15"/>
        <v/>
      </c>
      <c r="K291" s="63" t="str">
        <f t="shared" si="16"/>
        <v/>
      </c>
    </row>
    <row r="292" spans="2:11" ht="20.100000000000001" customHeight="1" x14ac:dyDescent="0.25">
      <c r="B292" s="274" t="str">
        <f t="shared" si="17"/>
        <v/>
      </c>
      <c r="C292" s="51"/>
      <c r="D292" s="181"/>
      <c r="E292" s="51"/>
      <c r="F292" s="496"/>
      <c r="G292" s="497"/>
      <c r="H292" s="182"/>
      <c r="I292" s="134"/>
      <c r="J292" t="str">
        <f t="shared" si="15"/>
        <v/>
      </c>
      <c r="K292" s="63" t="str">
        <f t="shared" si="16"/>
        <v/>
      </c>
    </row>
    <row r="293" spans="2:11" ht="20.100000000000001" customHeight="1" x14ac:dyDescent="0.25">
      <c r="B293" s="274" t="str">
        <f t="shared" si="17"/>
        <v/>
      </c>
      <c r="C293" s="51"/>
      <c r="D293" s="181"/>
      <c r="E293" s="51"/>
      <c r="F293" s="496"/>
      <c r="G293" s="497"/>
      <c r="H293" s="182"/>
      <c r="I293" s="134"/>
      <c r="J293" t="str">
        <f t="shared" si="15"/>
        <v/>
      </c>
      <c r="K293" s="63" t="str">
        <f t="shared" si="16"/>
        <v/>
      </c>
    </row>
    <row r="294" spans="2:11" ht="20.100000000000001" customHeight="1" x14ac:dyDescent="0.25">
      <c r="B294" s="274" t="str">
        <f t="shared" si="17"/>
        <v/>
      </c>
      <c r="C294" s="51"/>
      <c r="D294" s="181"/>
      <c r="E294" s="51"/>
      <c r="F294" s="496"/>
      <c r="G294" s="497"/>
      <c r="H294" s="182"/>
      <c r="I294" s="134"/>
      <c r="J294" t="str">
        <f t="shared" si="15"/>
        <v/>
      </c>
      <c r="K294" s="63" t="str">
        <f t="shared" si="16"/>
        <v/>
      </c>
    </row>
    <row r="295" spans="2:11" ht="20.100000000000001" customHeight="1" x14ac:dyDescent="0.25">
      <c r="B295" s="274" t="str">
        <f t="shared" si="17"/>
        <v/>
      </c>
      <c r="C295" s="51"/>
      <c r="D295" s="181"/>
      <c r="E295" s="51"/>
      <c r="F295" s="496"/>
      <c r="G295" s="497"/>
      <c r="H295" s="182"/>
      <c r="I295" s="134"/>
      <c r="J295" t="str">
        <f t="shared" si="15"/>
        <v/>
      </c>
      <c r="K295" s="63" t="str">
        <f t="shared" si="16"/>
        <v/>
      </c>
    </row>
    <row r="296" spans="2:11" ht="20.100000000000001" customHeight="1" x14ac:dyDescent="0.25">
      <c r="B296" s="274" t="str">
        <f t="shared" si="17"/>
        <v/>
      </c>
      <c r="C296" s="51"/>
      <c r="D296" s="181"/>
      <c r="E296" s="51"/>
      <c r="F296" s="496"/>
      <c r="G296" s="497"/>
      <c r="H296" s="182"/>
      <c r="I296" s="134"/>
      <c r="J296" t="str">
        <f t="shared" si="15"/>
        <v/>
      </c>
      <c r="K296" s="63" t="str">
        <f t="shared" si="16"/>
        <v/>
      </c>
    </row>
    <row r="297" spans="2:11" ht="20.100000000000001" customHeight="1" x14ac:dyDescent="0.25">
      <c r="B297" s="274" t="str">
        <f t="shared" si="17"/>
        <v/>
      </c>
      <c r="C297" s="51"/>
      <c r="D297" s="181"/>
      <c r="E297" s="51"/>
      <c r="F297" s="496"/>
      <c r="G297" s="497"/>
      <c r="H297" s="182"/>
      <c r="I297" s="134"/>
      <c r="J297" t="str">
        <f t="shared" si="15"/>
        <v/>
      </c>
      <c r="K297" s="63" t="str">
        <f t="shared" si="16"/>
        <v/>
      </c>
    </row>
    <row r="298" spans="2:11" ht="20.100000000000001" customHeight="1" x14ac:dyDescent="0.25">
      <c r="B298" s="274" t="str">
        <f t="shared" si="17"/>
        <v/>
      </c>
      <c r="C298" s="51"/>
      <c r="D298" s="181"/>
      <c r="E298" s="51"/>
      <c r="F298" s="496"/>
      <c r="G298" s="497"/>
      <c r="H298" s="182"/>
      <c r="I298" s="134"/>
      <c r="J298" t="str">
        <f t="shared" si="15"/>
        <v/>
      </c>
      <c r="K298" s="63" t="str">
        <f t="shared" si="16"/>
        <v/>
      </c>
    </row>
    <row r="299" spans="2:11" ht="20.100000000000001" customHeight="1" x14ac:dyDescent="0.25">
      <c r="B299" s="274" t="str">
        <f t="shared" si="17"/>
        <v/>
      </c>
      <c r="C299" s="51"/>
      <c r="D299" s="181"/>
      <c r="E299" s="51"/>
      <c r="F299" s="496"/>
      <c r="G299" s="497"/>
      <c r="H299" s="182"/>
      <c r="I299" s="134"/>
      <c r="J299" t="str">
        <f t="shared" si="15"/>
        <v/>
      </c>
      <c r="K299" s="63" t="str">
        <f t="shared" si="16"/>
        <v/>
      </c>
    </row>
    <row r="300" spans="2:11" ht="20.100000000000001" customHeight="1" x14ac:dyDescent="0.25">
      <c r="B300" s="274" t="str">
        <f t="shared" si="17"/>
        <v/>
      </c>
      <c r="C300" s="51"/>
      <c r="D300" s="181"/>
      <c r="E300" s="51"/>
      <c r="F300" s="496"/>
      <c r="G300" s="497"/>
      <c r="H300" s="182"/>
      <c r="I300" s="134"/>
      <c r="J300" t="str">
        <f t="shared" si="15"/>
        <v/>
      </c>
      <c r="K300" s="63" t="str">
        <f t="shared" si="16"/>
        <v/>
      </c>
    </row>
    <row r="301" spans="2:11" ht="20.100000000000001" customHeight="1" x14ac:dyDescent="0.25">
      <c r="B301" s="274" t="str">
        <f t="shared" si="17"/>
        <v/>
      </c>
      <c r="C301" s="51"/>
      <c r="D301" s="181"/>
      <c r="E301" s="51"/>
      <c r="F301" s="496"/>
      <c r="G301" s="497"/>
      <c r="H301" s="182"/>
      <c r="I301" s="134"/>
      <c r="J301" t="str">
        <f t="shared" si="15"/>
        <v/>
      </c>
      <c r="K301" s="63" t="str">
        <f t="shared" si="16"/>
        <v/>
      </c>
    </row>
    <row r="302" spans="2:11" ht="20.100000000000001" customHeight="1" x14ac:dyDescent="0.25">
      <c r="B302" s="274" t="str">
        <f t="shared" si="17"/>
        <v/>
      </c>
      <c r="C302" s="51"/>
      <c r="D302" s="181"/>
      <c r="E302" s="51"/>
      <c r="F302" s="496"/>
      <c r="G302" s="497"/>
      <c r="H302" s="182"/>
      <c r="I302" s="134"/>
      <c r="J302" t="str">
        <f t="shared" si="15"/>
        <v/>
      </c>
      <c r="K302" s="63" t="str">
        <f t="shared" si="16"/>
        <v/>
      </c>
    </row>
    <row r="303" spans="2:11" ht="20.100000000000001" customHeight="1" x14ac:dyDescent="0.25">
      <c r="B303" s="274" t="str">
        <f t="shared" si="17"/>
        <v/>
      </c>
      <c r="C303" s="51"/>
      <c r="D303" s="181"/>
      <c r="E303" s="51"/>
      <c r="F303" s="496"/>
      <c r="G303" s="497"/>
      <c r="H303" s="182"/>
      <c r="I303" s="134"/>
      <c r="J303" t="str">
        <f t="shared" si="15"/>
        <v/>
      </c>
      <c r="K303" s="63" t="str">
        <f t="shared" si="16"/>
        <v/>
      </c>
    </row>
    <row r="304" spans="2:11" ht="20.100000000000001" customHeight="1" x14ac:dyDescent="0.25">
      <c r="B304" s="274" t="str">
        <f t="shared" si="17"/>
        <v/>
      </c>
      <c r="C304" s="51"/>
      <c r="D304" s="181"/>
      <c r="E304" s="51"/>
      <c r="F304" s="496"/>
      <c r="G304" s="497"/>
      <c r="H304" s="182"/>
      <c r="I304" s="134"/>
      <c r="J304" t="str">
        <f t="shared" si="15"/>
        <v/>
      </c>
      <c r="K304" s="63" t="str">
        <f t="shared" si="16"/>
        <v/>
      </c>
    </row>
    <row r="305" spans="2:11" ht="20.100000000000001" customHeight="1" x14ac:dyDescent="0.25">
      <c r="B305" s="274" t="str">
        <f t="shared" si="17"/>
        <v/>
      </c>
      <c r="C305" s="51"/>
      <c r="D305" s="181"/>
      <c r="E305" s="51"/>
      <c r="F305" s="496"/>
      <c r="G305" s="497"/>
      <c r="H305" s="182"/>
      <c r="I305" s="134"/>
      <c r="J305" t="str">
        <f t="shared" si="15"/>
        <v/>
      </c>
      <c r="K305" s="63" t="str">
        <f t="shared" si="16"/>
        <v/>
      </c>
    </row>
    <row r="306" spans="2:11" ht="20.100000000000001" customHeight="1" x14ac:dyDescent="0.25">
      <c r="B306" s="274" t="str">
        <f t="shared" si="17"/>
        <v/>
      </c>
      <c r="C306" s="51"/>
      <c r="D306" s="181"/>
      <c r="E306" s="51"/>
      <c r="F306" s="496"/>
      <c r="G306" s="497"/>
      <c r="H306" s="182"/>
      <c r="I306" s="134"/>
      <c r="J306" t="str">
        <f t="shared" si="15"/>
        <v/>
      </c>
      <c r="K306" s="63" t="str">
        <f t="shared" si="16"/>
        <v/>
      </c>
    </row>
    <row r="307" spans="2:11" ht="20.100000000000001" customHeight="1" x14ac:dyDescent="0.25">
      <c r="B307" s="274" t="str">
        <f t="shared" si="17"/>
        <v/>
      </c>
      <c r="C307" s="51"/>
      <c r="D307" s="181"/>
      <c r="E307" s="51"/>
      <c r="F307" s="496"/>
      <c r="G307" s="497"/>
      <c r="H307" s="182"/>
      <c r="I307" s="134"/>
      <c r="J307" t="str">
        <f t="shared" si="15"/>
        <v/>
      </c>
      <c r="K307" s="63" t="str">
        <f t="shared" si="16"/>
        <v/>
      </c>
    </row>
    <row r="308" spans="2:11" ht="20.100000000000001" customHeight="1" x14ac:dyDescent="0.25">
      <c r="B308" s="274" t="str">
        <f t="shared" si="17"/>
        <v/>
      </c>
      <c r="C308" s="51"/>
      <c r="D308" s="181"/>
      <c r="E308" s="51"/>
      <c r="F308" s="496"/>
      <c r="G308" s="497"/>
      <c r="H308" s="182"/>
      <c r="I308" s="134"/>
      <c r="J308" t="str">
        <f t="shared" si="15"/>
        <v/>
      </c>
      <c r="K308" s="63" t="str">
        <f t="shared" si="16"/>
        <v/>
      </c>
    </row>
    <row r="309" spans="2:11" ht="20.100000000000001" customHeight="1" x14ac:dyDescent="0.25">
      <c r="B309" s="274" t="str">
        <f t="shared" si="17"/>
        <v/>
      </c>
      <c r="C309" s="51"/>
      <c r="D309" s="181"/>
      <c r="E309" s="51"/>
      <c r="F309" s="496"/>
      <c r="G309" s="497"/>
      <c r="H309" s="182"/>
      <c r="I309" s="134"/>
      <c r="J309" t="str">
        <f t="shared" si="15"/>
        <v/>
      </c>
      <c r="K309" s="63" t="str">
        <f t="shared" si="16"/>
        <v/>
      </c>
    </row>
    <row r="310" spans="2:11" ht="20.100000000000001" customHeight="1" x14ac:dyDescent="0.25">
      <c r="B310" s="274" t="str">
        <f t="shared" si="17"/>
        <v/>
      </c>
      <c r="C310" s="51"/>
      <c r="D310" s="181"/>
      <c r="E310" s="51"/>
      <c r="F310" s="496"/>
      <c r="G310" s="497"/>
      <c r="H310" s="182"/>
      <c r="I310" s="134"/>
      <c r="J310" t="str">
        <f t="shared" si="15"/>
        <v/>
      </c>
      <c r="K310" s="63" t="str">
        <f t="shared" si="16"/>
        <v/>
      </c>
    </row>
    <row r="311" spans="2:11" ht="20.100000000000001" customHeight="1" x14ac:dyDescent="0.25">
      <c r="B311" s="274" t="str">
        <f t="shared" si="17"/>
        <v/>
      </c>
      <c r="C311" s="51"/>
      <c r="D311" s="181"/>
      <c r="E311" s="51"/>
      <c r="F311" s="496"/>
      <c r="G311" s="497"/>
      <c r="H311" s="182"/>
      <c r="I311" s="134"/>
      <c r="J311" t="str">
        <f t="shared" ref="J311:J342" si="18">CONCATENATE(C311,D311)</f>
        <v/>
      </c>
      <c r="K311" s="63" t="str">
        <f t="shared" si="16"/>
        <v/>
      </c>
    </row>
    <row r="312" spans="2:11" ht="20.100000000000001" customHeight="1" x14ac:dyDescent="0.25">
      <c r="B312" s="274" t="str">
        <f t="shared" si="17"/>
        <v/>
      </c>
      <c r="C312" s="51"/>
      <c r="D312" s="181"/>
      <c r="E312" s="51"/>
      <c r="F312" s="496"/>
      <c r="G312" s="497"/>
      <c r="H312" s="182"/>
      <c r="I312" s="134"/>
      <c r="J312" t="str">
        <f t="shared" si="18"/>
        <v/>
      </c>
      <c r="K312" s="63" t="str">
        <f t="shared" si="16"/>
        <v/>
      </c>
    </row>
    <row r="313" spans="2:11" ht="20.100000000000001" customHeight="1" x14ac:dyDescent="0.25">
      <c r="B313" s="274" t="str">
        <f t="shared" si="17"/>
        <v/>
      </c>
      <c r="C313" s="51"/>
      <c r="D313" s="181"/>
      <c r="E313" s="51"/>
      <c r="F313" s="496"/>
      <c r="G313" s="497"/>
      <c r="H313" s="182"/>
      <c r="I313" s="134"/>
      <c r="J313" t="str">
        <f t="shared" si="18"/>
        <v/>
      </c>
      <c r="K313" s="63" t="str">
        <f t="shared" si="16"/>
        <v/>
      </c>
    </row>
    <row r="314" spans="2:11" ht="20.100000000000001" customHeight="1" x14ac:dyDescent="0.25">
      <c r="B314" s="274" t="str">
        <f t="shared" si="17"/>
        <v/>
      </c>
      <c r="C314" s="51"/>
      <c r="D314" s="181"/>
      <c r="E314" s="51"/>
      <c r="F314" s="496"/>
      <c r="G314" s="497"/>
      <c r="H314" s="182"/>
      <c r="I314" s="134"/>
      <c r="J314" t="str">
        <f t="shared" si="18"/>
        <v/>
      </c>
      <c r="K314" s="63" t="str">
        <f t="shared" si="16"/>
        <v/>
      </c>
    </row>
    <row r="315" spans="2:11" ht="20.100000000000001" customHeight="1" x14ac:dyDescent="0.25">
      <c r="B315" s="274" t="str">
        <f t="shared" si="17"/>
        <v/>
      </c>
      <c r="C315" s="51"/>
      <c r="D315" s="181"/>
      <c r="E315" s="51"/>
      <c r="F315" s="496"/>
      <c r="G315" s="497"/>
      <c r="H315" s="182"/>
      <c r="I315" s="134"/>
      <c r="J315" t="str">
        <f t="shared" si="18"/>
        <v/>
      </c>
      <c r="K315" s="63" t="str">
        <f t="shared" si="16"/>
        <v/>
      </c>
    </row>
    <row r="316" spans="2:11" ht="20.100000000000001" customHeight="1" x14ac:dyDescent="0.25">
      <c r="B316" s="274" t="str">
        <f t="shared" si="17"/>
        <v/>
      </c>
      <c r="C316" s="51"/>
      <c r="D316" s="181"/>
      <c r="E316" s="51"/>
      <c r="F316" s="496"/>
      <c r="G316" s="497"/>
      <c r="H316" s="182"/>
      <c r="I316" s="134"/>
      <c r="J316" t="str">
        <f t="shared" si="18"/>
        <v/>
      </c>
      <c r="K316" s="63" t="str">
        <f t="shared" si="16"/>
        <v/>
      </c>
    </row>
    <row r="317" spans="2:11" ht="20.100000000000001" customHeight="1" x14ac:dyDescent="0.25">
      <c r="B317" s="274" t="str">
        <f t="shared" si="17"/>
        <v/>
      </c>
      <c r="C317" s="51"/>
      <c r="D317" s="181"/>
      <c r="E317" s="51"/>
      <c r="F317" s="496"/>
      <c r="G317" s="497"/>
      <c r="H317" s="182"/>
      <c r="I317" s="134"/>
      <c r="J317" t="str">
        <f t="shared" si="18"/>
        <v/>
      </c>
      <c r="K317" s="63" t="str">
        <f t="shared" si="16"/>
        <v/>
      </c>
    </row>
    <row r="318" spans="2:11" ht="20.100000000000001" customHeight="1" x14ac:dyDescent="0.25">
      <c r="B318" s="274" t="str">
        <f t="shared" si="17"/>
        <v/>
      </c>
      <c r="C318" s="51"/>
      <c r="D318" s="181"/>
      <c r="E318" s="51"/>
      <c r="F318" s="496"/>
      <c r="G318" s="497"/>
      <c r="H318" s="182"/>
      <c r="I318" s="134"/>
      <c r="J318" t="str">
        <f t="shared" si="18"/>
        <v/>
      </c>
      <c r="K318" s="63" t="str">
        <f t="shared" si="16"/>
        <v/>
      </c>
    </row>
    <row r="319" spans="2:11" ht="20.100000000000001" customHeight="1" x14ac:dyDescent="0.25">
      <c r="B319" s="274" t="str">
        <f t="shared" si="17"/>
        <v/>
      </c>
      <c r="C319" s="51"/>
      <c r="D319" s="181"/>
      <c r="E319" s="51"/>
      <c r="F319" s="496"/>
      <c r="G319" s="497"/>
      <c r="H319" s="182"/>
      <c r="I319" s="134"/>
      <c r="J319" t="str">
        <f t="shared" si="18"/>
        <v/>
      </c>
      <c r="K319" s="63" t="str">
        <f t="shared" si="16"/>
        <v/>
      </c>
    </row>
    <row r="320" spans="2:11" ht="20.100000000000001" customHeight="1" x14ac:dyDescent="0.25">
      <c r="B320" s="274" t="str">
        <f t="shared" si="17"/>
        <v/>
      </c>
      <c r="C320" s="51"/>
      <c r="D320" s="181"/>
      <c r="E320" s="51"/>
      <c r="F320" s="496"/>
      <c r="G320" s="497"/>
      <c r="H320" s="182"/>
      <c r="I320" s="134"/>
      <c r="J320" t="str">
        <f t="shared" si="18"/>
        <v/>
      </c>
      <c r="K320" s="63" t="str">
        <f t="shared" si="16"/>
        <v/>
      </c>
    </row>
    <row r="321" spans="2:11" ht="20.100000000000001" customHeight="1" x14ac:dyDescent="0.25">
      <c r="B321" s="274" t="str">
        <f t="shared" si="17"/>
        <v/>
      </c>
      <c r="C321" s="51"/>
      <c r="D321" s="181"/>
      <c r="E321" s="51"/>
      <c r="F321" s="496"/>
      <c r="G321" s="497"/>
      <c r="H321" s="182"/>
      <c r="I321" s="134"/>
      <c r="J321" t="str">
        <f t="shared" si="18"/>
        <v/>
      </c>
      <c r="K321" s="63" t="str">
        <f t="shared" si="16"/>
        <v/>
      </c>
    </row>
    <row r="322" spans="2:11" ht="20.100000000000001" customHeight="1" x14ac:dyDescent="0.25">
      <c r="B322" s="274" t="str">
        <f t="shared" si="17"/>
        <v/>
      </c>
      <c r="C322" s="51"/>
      <c r="D322" s="181"/>
      <c r="E322" s="51"/>
      <c r="F322" s="496"/>
      <c r="G322" s="497"/>
      <c r="H322" s="182"/>
      <c r="I322" s="134"/>
      <c r="J322" t="str">
        <f t="shared" si="18"/>
        <v/>
      </c>
      <c r="K322" s="63" t="str">
        <f t="shared" si="16"/>
        <v/>
      </c>
    </row>
    <row r="323" spans="2:11" ht="20.100000000000001" customHeight="1" x14ac:dyDescent="0.25">
      <c r="B323" s="274" t="str">
        <f t="shared" si="17"/>
        <v/>
      </c>
      <c r="C323" s="51"/>
      <c r="D323" s="181"/>
      <c r="E323" s="51"/>
      <c r="F323" s="496"/>
      <c r="G323" s="497"/>
      <c r="H323" s="182"/>
      <c r="I323" s="134"/>
      <c r="J323" t="str">
        <f t="shared" si="18"/>
        <v/>
      </c>
      <c r="K323" s="63" t="str">
        <f t="shared" si="16"/>
        <v/>
      </c>
    </row>
    <row r="324" spans="2:11" ht="20.100000000000001" customHeight="1" x14ac:dyDescent="0.25">
      <c r="B324" s="274" t="str">
        <f t="shared" si="17"/>
        <v/>
      </c>
      <c r="C324" s="51"/>
      <c r="D324" s="181"/>
      <c r="E324" s="51"/>
      <c r="F324" s="496"/>
      <c r="G324" s="497"/>
      <c r="H324" s="182"/>
      <c r="I324" s="134"/>
      <c r="J324" t="str">
        <f t="shared" si="18"/>
        <v/>
      </c>
      <c r="K324" s="63" t="str">
        <f t="shared" si="16"/>
        <v/>
      </c>
    </row>
    <row r="325" spans="2:11" ht="20.100000000000001" customHeight="1" x14ac:dyDescent="0.25">
      <c r="B325" s="274" t="str">
        <f t="shared" si="17"/>
        <v/>
      </c>
      <c r="C325" s="51"/>
      <c r="D325" s="181"/>
      <c r="E325" s="51"/>
      <c r="F325" s="496"/>
      <c r="G325" s="497"/>
      <c r="H325" s="182"/>
      <c r="I325" s="134"/>
      <c r="J325" t="str">
        <f t="shared" si="18"/>
        <v/>
      </c>
      <c r="K325" s="63" t="str">
        <f t="shared" si="16"/>
        <v/>
      </c>
    </row>
    <row r="326" spans="2:11" ht="20.100000000000001" customHeight="1" x14ac:dyDescent="0.25">
      <c r="B326" s="274" t="str">
        <f t="shared" si="17"/>
        <v/>
      </c>
      <c r="C326" s="51"/>
      <c r="D326" s="181"/>
      <c r="E326" s="51"/>
      <c r="F326" s="496"/>
      <c r="G326" s="497"/>
      <c r="H326" s="182"/>
      <c r="I326" s="134"/>
      <c r="J326" t="str">
        <f t="shared" si="18"/>
        <v/>
      </c>
      <c r="K326" s="63" t="str">
        <f t="shared" si="16"/>
        <v/>
      </c>
    </row>
    <row r="327" spans="2:11" ht="20.100000000000001" customHeight="1" x14ac:dyDescent="0.25">
      <c r="B327" s="274" t="str">
        <f t="shared" si="17"/>
        <v/>
      </c>
      <c r="C327" s="51"/>
      <c r="D327" s="181"/>
      <c r="E327" s="51"/>
      <c r="F327" s="496"/>
      <c r="G327" s="497"/>
      <c r="H327" s="182"/>
      <c r="I327" s="134"/>
      <c r="J327" t="str">
        <f t="shared" si="18"/>
        <v/>
      </c>
      <c r="K327" s="63" t="str">
        <f t="shared" si="16"/>
        <v/>
      </c>
    </row>
    <row r="328" spans="2:11" ht="20.100000000000001" customHeight="1" x14ac:dyDescent="0.25">
      <c r="B328" s="274" t="str">
        <f t="shared" si="17"/>
        <v/>
      </c>
      <c r="C328" s="51"/>
      <c r="D328" s="181"/>
      <c r="E328" s="51"/>
      <c r="F328" s="496"/>
      <c r="G328" s="497"/>
      <c r="H328" s="182"/>
      <c r="I328" s="134"/>
      <c r="J328" t="str">
        <f t="shared" si="18"/>
        <v/>
      </c>
      <c r="K328" s="63" t="str">
        <f t="shared" si="16"/>
        <v/>
      </c>
    </row>
    <row r="329" spans="2:11" ht="20.100000000000001" customHeight="1" x14ac:dyDescent="0.25">
      <c r="B329" s="274" t="str">
        <f t="shared" si="17"/>
        <v/>
      </c>
      <c r="C329" s="51"/>
      <c r="D329" s="181"/>
      <c r="E329" s="51"/>
      <c r="F329" s="496"/>
      <c r="G329" s="497"/>
      <c r="H329" s="182"/>
      <c r="I329" s="134"/>
      <c r="J329" t="str">
        <f t="shared" si="18"/>
        <v/>
      </c>
      <c r="K329" s="63" t="str">
        <f t="shared" si="16"/>
        <v/>
      </c>
    </row>
    <row r="330" spans="2:11" ht="20.100000000000001" customHeight="1" x14ac:dyDescent="0.25">
      <c r="B330" s="274" t="str">
        <f t="shared" si="17"/>
        <v/>
      </c>
      <c r="C330" s="51"/>
      <c r="D330" s="181"/>
      <c r="E330" s="51"/>
      <c r="F330" s="496"/>
      <c r="G330" s="497"/>
      <c r="H330" s="182"/>
      <c r="I330" s="134"/>
      <c r="J330" t="str">
        <f t="shared" si="18"/>
        <v/>
      </c>
      <c r="K330" s="63" t="str">
        <f t="shared" si="16"/>
        <v/>
      </c>
    </row>
    <row r="331" spans="2:11" ht="20.100000000000001" customHeight="1" x14ac:dyDescent="0.25">
      <c r="B331" s="274" t="str">
        <f t="shared" si="17"/>
        <v/>
      </c>
      <c r="C331" s="51"/>
      <c r="D331" s="181"/>
      <c r="E331" s="51"/>
      <c r="F331" s="496"/>
      <c r="G331" s="497"/>
      <c r="H331" s="182"/>
      <c r="I331" s="134"/>
      <c r="J331" t="str">
        <f t="shared" si="18"/>
        <v/>
      </c>
      <c r="K331" s="63" t="str">
        <f t="shared" si="16"/>
        <v/>
      </c>
    </row>
    <row r="332" spans="2:11" ht="20.100000000000001" customHeight="1" x14ac:dyDescent="0.25">
      <c r="B332" s="274" t="str">
        <f t="shared" si="17"/>
        <v/>
      </c>
      <c r="C332" s="51"/>
      <c r="D332" s="181"/>
      <c r="E332" s="51"/>
      <c r="F332" s="496"/>
      <c r="G332" s="497"/>
      <c r="H332" s="182"/>
      <c r="I332" s="134"/>
      <c r="J332" t="str">
        <f t="shared" si="18"/>
        <v/>
      </c>
      <c r="K332" s="63" t="str">
        <f t="shared" si="16"/>
        <v/>
      </c>
    </row>
    <row r="333" spans="2:11" ht="20.100000000000001" customHeight="1" x14ac:dyDescent="0.25">
      <c r="B333" s="274" t="str">
        <f t="shared" si="17"/>
        <v/>
      </c>
      <c r="C333" s="51"/>
      <c r="D333" s="181"/>
      <c r="E333" s="51"/>
      <c r="F333" s="496"/>
      <c r="G333" s="497"/>
      <c r="H333" s="182"/>
      <c r="I333" s="134"/>
      <c r="J333" t="str">
        <f t="shared" si="18"/>
        <v/>
      </c>
      <c r="K333" s="63" t="str">
        <f t="shared" si="16"/>
        <v/>
      </c>
    </row>
    <row r="334" spans="2:11" ht="20.100000000000001" customHeight="1" x14ac:dyDescent="0.25">
      <c r="B334" s="274" t="str">
        <f t="shared" si="17"/>
        <v/>
      </c>
      <c r="C334" s="51"/>
      <c r="D334" s="181"/>
      <c r="E334" s="51"/>
      <c r="F334" s="496"/>
      <c r="G334" s="497"/>
      <c r="H334" s="182"/>
      <c r="I334" s="134"/>
      <c r="J334" t="str">
        <f t="shared" si="18"/>
        <v/>
      </c>
      <c r="K334" s="63" t="str">
        <f t="shared" si="16"/>
        <v/>
      </c>
    </row>
    <row r="335" spans="2:11" ht="20.100000000000001" customHeight="1" x14ac:dyDescent="0.25">
      <c r="B335" s="274" t="str">
        <f t="shared" si="17"/>
        <v/>
      </c>
      <c r="C335" s="51"/>
      <c r="D335" s="181"/>
      <c r="E335" s="51"/>
      <c r="F335" s="496"/>
      <c r="G335" s="497"/>
      <c r="H335" s="182"/>
      <c r="I335" s="134"/>
      <c r="J335" t="str">
        <f t="shared" si="18"/>
        <v/>
      </c>
      <c r="K335" s="63" t="str">
        <f t="shared" si="16"/>
        <v/>
      </c>
    </row>
    <row r="336" spans="2:11" ht="20.100000000000001" customHeight="1" x14ac:dyDescent="0.25">
      <c r="B336" s="274" t="str">
        <f t="shared" si="17"/>
        <v/>
      </c>
      <c r="C336" s="51"/>
      <c r="D336" s="181"/>
      <c r="E336" s="51"/>
      <c r="F336" s="496"/>
      <c r="G336" s="497"/>
      <c r="H336" s="182"/>
      <c r="I336" s="134"/>
      <c r="J336" t="str">
        <f t="shared" si="18"/>
        <v/>
      </c>
      <c r="K336" s="63" t="str">
        <f t="shared" si="16"/>
        <v/>
      </c>
    </row>
    <row r="337" spans="2:11" ht="20.100000000000001" customHeight="1" x14ac:dyDescent="0.25">
      <c r="B337" s="274" t="str">
        <f t="shared" si="17"/>
        <v/>
      </c>
      <c r="C337" s="51"/>
      <c r="D337" s="181"/>
      <c r="E337" s="51"/>
      <c r="F337" s="496"/>
      <c r="G337" s="497"/>
      <c r="H337" s="182"/>
      <c r="I337" s="134"/>
      <c r="J337" t="str">
        <f t="shared" si="18"/>
        <v/>
      </c>
      <c r="K337" s="63" t="str">
        <f t="shared" si="16"/>
        <v/>
      </c>
    </row>
    <row r="338" spans="2:11" ht="20.100000000000001" customHeight="1" x14ac:dyDescent="0.25">
      <c r="B338" s="274" t="str">
        <f t="shared" si="17"/>
        <v/>
      </c>
      <c r="C338" s="51"/>
      <c r="D338" s="181"/>
      <c r="E338" s="51"/>
      <c r="F338" s="496"/>
      <c r="G338" s="497"/>
      <c r="H338" s="182"/>
      <c r="I338" s="134"/>
      <c r="J338" t="str">
        <f t="shared" si="18"/>
        <v/>
      </c>
      <c r="K338" s="63" t="str">
        <f t="shared" si="16"/>
        <v/>
      </c>
    </row>
    <row r="339" spans="2:11" ht="20.100000000000001" customHeight="1" x14ac:dyDescent="0.25">
      <c r="B339" s="274" t="str">
        <f t="shared" si="17"/>
        <v/>
      </c>
      <c r="C339" s="51"/>
      <c r="D339" s="181"/>
      <c r="E339" s="51"/>
      <c r="F339" s="496"/>
      <c r="G339" s="497"/>
      <c r="H339" s="182"/>
      <c r="I339" s="134"/>
      <c r="J339" t="str">
        <f t="shared" si="18"/>
        <v/>
      </c>
      <c r="K339" s="63" t="str">
        <f t="shared" si="16"/>
        <v/>
      </c>
    </row>
    <row r="340" spans="2:11" ht="20.100000000000001" customHeight="1" x14ac:dyDescent="0.25">
      <c r="B340" s="274" t="str">
        <f t="shared" si="17"/>
        <v/>
      </c>
      <c r="C340" s="51"/>
      <c r="D340" s="181"/>
      <c r="E340" s="51"/>
      <c r="F340" s="496"/>
      <c r="G340" s="497"/>
      <c r="H340" s="182"/>
      <c r="I340" s="134"/>
      <c r="J340" t="str">
        <f t="shared" si="18"/>
        <v/>
      </c>
      <c r="K340" s="63" t="str">
        <f t="shared" si="16"/>
        <v/>
      </c>
    </row>
    <row r="341" spans="2:11" ht="20.100000000000001" customHeight="1" x14ac:dyDescent="0.25">
      <c r="B341" s="274" t="str">
        <f t="shared" si="17"/>
        <v/>
      </c>
      <c r="C341" s="51"/>
      <c r="D341" s="181"/>
      <c r="E341" s="51"/>
      <c r="F341" s="496"/>
      <c r="G341" s="497"/>
      <c r="H341" s="182"/>
      <c r="I341" s="134"/>
      <c r="J341" t="str">
        <f t="shared" si="18"/>
        <v/>
      </c>
      <c r="K341" s="63" t="str">
        <f t="shared" si="16"/>
        <v/>
      </c>
    </row>
    <row r="342" spans="2:11" ht="20.100000000000001" customHeight="1" x14ac:dyDescent="0.25">
      <c r="B342" s="274" t="str">
        <f t="shared" si="17"/>
        <v/>
      </c>
      <c r="C342" s="51"/>
      <c r="D342" s="181"/>
      <c r="E342" s="51"/>
      <c r="F342" s="496"/>
      <c r="G342" s="497"/>
      <c r="H342" s="182"/>
      <c r="I342" s="134"/>
      <c r="J342" t="str">
        <f t="shared" si="18"/>
        <v/>
      </c>
      <c r="K342" s="63" t="str">
        <f t="shared" si="16"/>
        <v/>
      </c>
    </row>
    <row r="343" spans="2:11" ht="20.100000000000001" customHeight="1" x14ac:dyDescent="0.25">
      <c r="B343" s="274" t="str">
        <f t="shared" si="17"/>
        <v/>
      </c>
      <c r="C343" s="51"/>
      <c r="D343" s="181"/>
      <c r="E343" s="51"/>
      <c r="F343" s="496"/>
      <c r="G343" s="497"/>
      <c r="H343" s="182"/>
      <c r="I343" s="134"/>
      <c r="J343" t="str">
        <f t="shared" ref="J343:J374" si="19">CONCATENATE(C343,D343)</f>
        <v/>
      </c>
      <c r="K343" s="63" t="str">
        <f t="shared" si="16"/>
        <v/>
      </c>
    </row>
    <row r="344" spans="2:11" ht="20.100000000000001" customHeight="1" x14ac:dyDescent="0.25">
      <c r="B344" s="274" t="str">
        <f t="shared" si="17"/>
        <v/>
      </c>
      <c r="C344" s="51"/>
      <c r="D344" s="181"/>
      <c r="E344" s="51"/>
      <c r="F344" s="496"/>
      <c r="G344" s="497"/>
      <c r="H344" s="182"/>
      <c r="I344" s="134"/>
      <c r="J344" t="str">
        <f t="shared" si="19"/>
        <v/>
      </c>
      <c r="K344" s="63" t="str">
        <f t="shared" si="16"/>
        <v/>
      </c>
    </row>
    <row r="345" spans="2:11" ht="20.100000000000001" customHeight="1" x14ac:dyDescent="0.25">
      <c r="B345" s="274" t="str">
        <f t="shared" si="17"/>
        <v/>
      </c>
      <c r="C345" s="51"/>
      <c r="D345" s="181"/>
      <c r="E345" s="51"/>
      <c r="F345" s="496"/>
      <c r="G345" s="497"/>
      <c r="H345" s="182"/>
      <c r="I345" s="134"/>
      <c r="J345" t="str">
        <f t="shared" si="19"/>
        <v/>
      </c>
      <c r="K345" s="63" t="str">
        <f t="shared" si="16"/>
        <v/>
      </c>
    </row>
    <row r="346" spans="2:11" ht="20.100000000000001" customHeight="1" x14ac:dyDescent="0.25">
      <c r="B346" s="274" t="str">
        <f t="shared" si="17"/>
        <v/>
      </c>
      <c r="C346" s="51"/>
      <c r="D346" s="181"/>
      <c r="E346" s="51"/>
      <c r="F346" s="496"/>
      <c r="G346" s="497"/>
      <c r="H346" s="182"/>
      <c r="I346" s="134"/>
      <c r="J346" t="str">
        <f t="shared" si="19"/>
        <v/>
      </c>
      <c r="K346" s="63" t="str">
        <f t="shared" si="16"/>
        <v/>
      </c>
    </row>
    <row r="347" spans="2:11" ht="20.100000000000001" customHeight="1" x14ac:dyDescent="0.25">
      <c r="B347" s="274" t="str">
        <f t="shared" si="17"/>
        <v/>
      </c>
      <c r="C347" s="51"/>
      <c r="D347" s="181"/>
      <c r="E347" s="51"/>
      <c r="F347" s="496"/>
      <c r="G347" s="497"/>
      <c r="H347" s="182"/>
      <c r="I347" s="134"/>
      <c r="J347" t="str">
        <f t="shared" si="19"/>
        <v/>
      </c>
      <c r="K347" s="63" t="str">
        <f t="shared" si="16"/>
        <v/>
      </c>
    </row>
    <row r="348" spans="2:11" ht="20.100000000000001" customHeight="1" x14ac:dyDescent="0.25">
      <c r="B348" s="274" t="str">
        <f t="shared" si="17"/>
        <v/>
      </c>
      <c r="C348" s="51"/>
      <c r="D348" s="181"/>
      <c r="E348" s="51"/>
      <c r="F348" s="496"/>
      <c r="G348" s="497"/>
      <c r="H348" s="182"/>
      <c r="I348" s="134"/>
      <c r="J348" t="str">
        <f t="shared" si="19"/>
        <v/>
      </c>
      <c r="K348" s="63" t="str">
        <f t="shared" si="16"/>
        <v/>
      </c>
    </row>
    <row r="349" spans="2:11" ht="20.100000000000001" customHeight="1" x14ac:dyDescent="0.25">
      <c r="B349" s="274" t="str">
        <f t="shared" si="17"/>
        <v/>
      </c>
      <c r="C349" s="51"/>
      <c r="D349" s="181"/>
      <c r="E349" s="51"/>
      <c r="F349" s="496"/>
      <c r="G349" s="497"/>
      <c r="H349" s="182"/>
      <c r="I349" s="134"/>
      <c r="J349" t="str">
        <f t="shared" si="19"/>
        <v/>
      </c>
      <c r="K349" s="63" t="str">
        <f t="shared" si="16"/>
        <v/>
      </c>
    </row>
    <row r="350" spans="2:11" ht="20.100000000000001" customHeight="1" x14ac:dyDescent="0.25">
      <c r="B350" s="274" t="str">
        <f t="shared" si="17"/>
        <v/>
      </c>
      <c r="C350" s="51"/>
      <c r="D350" s="181"/>
      <c r="E350" s="51"/>
      <c r="F350" s="496"/>
      <c r="G350" s="497"/>
      <c r="H350" s="182"/>
      <c r="I350" s="134"/>
      <c r="J350" t="str">
        <f t="shared" si="19"/>
        <v/>
      </c>
      <c r="K350" s="63" t="str">
        <f t="shared" si="16"/>
        <v/>
      </c>
    </row>
    <row r="351" spans="2:11" ht="20.100000000000001" customHeight="1" x14ac:dyDescent="0.25">
      <c r="B351" s="274" t="str">
        <f t="shared" si="17"/>
        <v/>
      </c>
      <c r="C351" s="51"/>
      <c r="D351" s="181"/>
      <c r="E351" s="51"/>
      <c r="F351" s="496"/>
      <c r="G351" s="497"/>
      <c r="H351" s="182"/>
      <c r="I351" s="134"/>
      <c r="J351" t="str">
        <f t="shared" si="19"/>
        <v/>
      </c>
      <c r="K351" s="63" t="str">
        <f t="shared" si="16"/>
        <v/>
      </c>
    </row>
    <row r="352" spans="2:11" ht="20.100000000000001" customHeight="1" x14ac:dyDescent="0.25">
      <c r="B352" s="274" t="str">
        <f t="shared" si="17"/>
        <v/>
      </c>
      <c r="C352" s="51"/>
      <c r="D352" s="181"/>
      <c r="E352" s="51"/>
      <c r="F352" s="496"/>
      <c r="G352" s="497"/>
      <c r="H352" s="182"/>
      <c r="I352" s="134"/>
      <c r="J352" t="str">
        <f t="shared" si="19"/>
        <v/>
      </c>
      <c r="K352" s="63" t="str">
        <f t="shared" ref="K352:K415" si="20">IF(AND(B352&lt;&gt;"",COUNTIF(J$32:J$431,$J352)&gt;1),"Član je upisan više puta","")</f>
        <v/>
      </c>
    </row>
    <row r="353" spans="2:11" ht="20.100000000000001" customHeight="1" x14ac:dyDescent="0.25">
      <c r="B353" s="274" t="str">
        <f t="shared" si="17"/>
        <v/>
      </c>
      <c r="C353" s="51"/>
      <c r="D353" s="181"/>
      <c r="E353" s="51"/>
      <c r="F353" s="496"/>
      <c r="G353" s="497"/>
      <c r="H353" s="182"/>
      <c r="I353" s="134"/>
      <c r="J353" t="str">
        <f t="shared" si="19"/>
        <v/>
      </c>
      <c r="K353" s="63" t="str">
        <f t="shared" si="20"/>
        <v/>
      </c>
    </row>
    <row r="354" spans="2:11" ht="20.100000000000001" customHeight="1" x14ac:dyDescent="0.25">
      <c r="B354" s="274" t="str">
        <f t="shared" ref="B354:B417" si="21">IF(C354&lt;&gt;"",IF(B352="R.b.",1,B353+1),"")</f>
        <v/>
      </c>
      <c r="C354" s="51"/>
      <c r="D354" s="181"/>
      <c r="E354" s="51"/>
      <c r="F354" s="496"/>
      <c r="G354" s="497"/>
      <c r="H354" s="182"/>
      <c r="I354" s="134"/>
      <c r="J354" t="str">
        <f t="shared" si="19"/>
        <v/>
      </c>
      <c r="K354" s="63" t="str">
        <f t="shared" si="20"/>
        <v/>
      </c>
    </row>
    <row r="355" spans="2:11" ht="20.100000000000001" customHeight="1" x14ac:dyDescent="0.25">
      <c r="B355" s="274" t="str">
        <f t="shared" si="21"/>
        <v/>
      </c>
      <c r="C355" s="51"/>
      <c r="D355" s="181"/>
      <c r="E355" s="51"/>
      <c r="F355" s="496"/>
      <c r="G355" s="497"/>
      <c r="H355" s="182"/>
      <c r="I355" s="134"/>
      <c r="J355" t="str">
        <f t="shared" si="19"/>
        <v/>
      </c>
      <c r="K355" s="63" t="str">
        <f t="shared" si="20"/>
        <v/>
      </c>
    </row>
    <row r="356" spans="2:11" ht="20.100000000000001" customHeight="1" x14ac:dyDescent="0.25">
      <c r="B356" s="274" t="str">
        <f t="shared" si="21"/>
        <v/>
      </c>
      <c r="C356" s="51"/>
      <c r="D356" s="181"/>
      <c r="E356" s="51"/>
      <c r="F356" s="496"/>
      <c r="G356" s="497"/>
      <c r="H356" s="182"/>
      <c r="I356" s="134"/>
      <c r="J356" t="str">
        <f t="shared" si="19"/>
        <v/>
      </c>
      <c r="K356" s="63" t="str">
        <f t="shared" si="20"/>
        <v/>
      </c>
    </row>
    <row r="357" spans="2:11" ht="20.100000000000001" customHeight="1" x14ac:dyDescent="0.25">
      <c r="B357" s="274" t="str">
        <f t="shared" si="21"/>
        <v/>
      </c>
      <c r="C357" s="51"/>
      <c r="D357" s="181"/>
      <c r="E357" s="51"/>
      <c r="F357" s="496"/>
      <c r="G357" s="497"/>
      <c r="H357" s="182"/>
      <c r="I357" s="134"/>
      <c r="J357" t="str">
        <f t="shared" si="19"/>
        <v/>
      </c>
      <c r="K357" s="63" t="str">
        <f t="shared" si="20"/>
        <v/>
      </c>
    </row>
    <row r="358" spans="2:11" ht="20.100000000000001" customHeight="1" x14ac:dyDescent="0.25">
      <c r="B358" s="274" t="str">
        <f t="shared" si="21"/>
        <v/>
      </c>
      <c r="C358" s="51"/>
      <c r="D358" s="181"/>
      <c r="E358" s="51"/>
      <c r="F358" s="496"/>
      <c r="G358" s="497"/>
      <c r="H358" s="182"/>
      <c r="I358" s="134"/>
      <c r="J358" t="str">
        <f t="shared" si="19"/>
        <v/>
      </c>
      <c r="K358" s="63" t="str">
        <f t="shared" si="20"/>
        <v/>
      </c>
    </row>
    <row r="359" spans="2:11" ht="20.100000000000001" customHeight="1" x14ac:dyDescent="0.25">
      <c r="B359" s="274" t="str">
        <f t="shared" si="21"/>
        <v/>
      </c>
      <c r="C359" s="51"/>
      <c r="D359" s="181"/>
      <c r="E359" s="51"/>
      <c r="F359" s="496"/>
      <c r="G359" s="497"/>
      <c r="H359" s="182"/>
      <c r="I359" s="134"/>
      <c r="J359" t="str">
        <f t="shared" si="19"/>
        <v/>
      </c>
      <c r="K359" s="63" t="str">
        <f t="shared" si="20"/>
        <v/>
      </c>
    </row>
    <row r="360" spans="2:11" ht="20.100000000000001" customHeight="1" x14ac:dyDescent="0.25">
      <c r="B360" s="274" t="str">
        <f t="shared" si="21"/>
        <v/>
      </c>
      <c r="C360" s="51"/>
      <c r="D360" s="181"/>
      <c r="E360" s="51"/>
      <c r="F360" s="496"/>
      <c r="G360" s="497"/>
      <c r="H360" s="182"/>
      <c r="I360" s="134"/>
      <c r="J360" t="str">
        <f t="shared" si="19"/>
        <v/>
      </c>
      <c r="K360" s="63" t="str">
        <f t="shared" si="20"/>
        <v/>
      </c>
    </row>
    <row r="361" spans="2:11" ht="20.100000000000001" customHeight="1" x14ac:dyDescent="0.25">
      <c r="B361" s="274" t="str">
        <f t="shared" si="21"/>
        <v/>
      </c>
      <c r="C361" s="51"/>
      <c r="D361" s="181"/>
      <c r="E361" s="51"/>
      <c r="F361" s="496"/>
      <c r="G361" s="497"/>
      <c r="H361" s="182"/>
      <c r="I361" s="134"/>
      <c r="J361" t="str">
        <f t="shared" si="19"/>
        <v/>
      </c>
      <c r="K361" s="63" t="str">
        <f t="shared" si="20"/>
        <v/>
      </c>
    </row>
    <row r="362" spans="2:11" ht="20.100000000000001" customHeight="1" x14ac:dyDescent="0.25">
      <c r="B362" s="274" t="str">
        <f t="shared" si="21"/>
        <v/>
      </c>
      <c r="C362" s="51"/>
      <c r="D362" s="181"/>
      <c r="E362" s="51"/>
      <c r="F362" s="496"/>
      <c r="G362" s="497"/>
      <c r="H362" s="182"/>
      <c r="I362" s="134"/>
      <c r="J362" t="str">
        <f t="shared" si="19"/>
        <v/>
      </c>
      <c r="K362" s="63" t="str">
        <f t="shared" si="20"/>
        <v/>
      </c>
    </row>
    <row r="363" spans="2:11" ht="20.100000000000001" customHeight="1" x14ac:dyDescent="0.25">
      <c r="B363" s="274" t="str">
        <f t="shared" si="21"/>
        <v/>
      </c>
      <c r="C363" s="51"/>
      <c r="D363" s="181"/>
      <c r="E363" s="51"/>
      <c r="F363" s="496"/>
      <c r="G363" s="497"/>
      <c r="H363" s="182"/>
      <c r="I363" s="134"/>
      <c r="J363" t="str">
        <f t="shared" si="19"/>
        <v/>
      </c>
      <c r="K363" s="63" t="str">
        <f t="shared" si="20"/>
        <v/>
      </c>
    </row>
    <row r="364" spans="2:11" ht="20.100000000000001" customHeight="1" x14ac:dyDescent="0.25">
      <c r="B364" s="274" t="str">
        <f t="shared" si="21"/>
        <v/>
      </c>
      <c r="C364" s="51"/>
      <c r="D364" s="181"/>
      <c r="E364" s="51"/>
      <c r="F364" s="496"/>
      <c r="G364" s="497"/>
      <c r="H364" s="182"/>
      <c r="I364" s="134"/>
      <c r="J364" t="str">
        <f t="shared" si="19"/>
        <v/>
      </c>
      <c r="K364" s="63" t="str">
        <f t="shared" si="20"/>
        <v/>
      </c>
    </row>
    <row r="365" spans="2:11" ht="20.100000000000001" customHeight="1" x14ac:dyDescent="0.25">
      <c r="B365" s="274" t="str">
        <f t="shared" si="21"/>
        <v/>
      </c>
      <c r="C365" s="51"/>
      <c r="D365" s="181"/>
      <c r="E365" s="51"/>
      <c r="F365" s="496"/>
      <c r="G365" s="497"/>
      <c r="H365" s="182"/>
      <c r="I365" s="134"/>
      <c r="J365" t="str">
        <f t="shared" si="19"/>
        <v/>
      </c>
      <c r="K365" s="63" t="str">
        <f t="shared" si="20"/>
        <v/>
      </c>
    </row>
    <row r="366" spans="2:11" ht="20.100000000000001" customHeight="1" x14ac:dyDescent="0.25">
      <c r="B366" s="274" t="str">
        <f t="shared" si="21"/>
        <v/>
      </c>
      <c r="C366" s="51"/>
      <c r="D366" s="181"/>
      <c r="E366" s="51"/>
      <c r="F366" s="496"/>
      <c r="G366" s="497"/>
      <c r="H366" s="182"/>
      <c r="I366" s="134"/>
      <c r="J366" t="str">
        <f t="shared" si="19"/>
        <v/>
      </c>
      <c r="K366" s="63" t="str">
        <f t="shared" si="20"/>
        <v/>
      </c>
    </row>
    <row r="367" spans="2:11" ht="20.100000000000001" customHeight="1" x14ac:dyDescent="0.25">
      <c r="B367" s="274" t="str">
        <f t="shared" si="21"/>
        <v/>
      </c>
      <c r="C367" s="51"/>
      <c r="D367" s="181"/>
      <c r="E367" s="51"/>
      <c r="F367" s="496"/>
      <c r="G367" s="497"/>
      <c r="H367" s="182"/>
      <c r="I367" s="134"/>
      <c r="J367" t="str">
        <f t="shared" si="19"/>
        <v/>
      </c>
      <c r="K367" s="63" t="str">
        <f t="shared" si="20"/>
        <v/>
      </c>
    </row>
    <row r="368" spans="2:11" ht="20.100000000000001" customHeight="1" x14ac:dyDescent="0.25">
      <c r="B368" s="274" t="str">
        <f t="shared" si="21"/>
        <v/>
      </c>
      <c r="C368" s="51"/>
      <c r="D368" s="181"/>
      <c r="E368" s="51"/>
      <c r="F368" s="496"/>
      <c r="G368" s="497"/>
      <c r="H368" s="182"/>
      <c r="I368" s="134"/>
      <c r="J368" t="str">
        <f t="shared" si="19"/>
        <v/>
      </c>
      <c r="K368" s="63" t="str">
        <f t="shared" si="20"/>
        <v/>
      </c>
    </row>
    <row r="369" spans="2:11" ht="20.100000000000001" customHeight="1" x14ac:dyDescent="0.25">
      <c r="B369" s="274" t="str">
        <f t="shared" si="21"/>
        <v/>
      </c>
      <c r="C369" s="51"/>
      <c r="D369" s="181"/>
      <c r="E369" s="51"/>
      <c r="F369" s="496"/>
      <c r="G369" s="497"/>
      <c r="H369" s="182"/>
      <c r="I369" s="134"/>
      <c r="J369" t="str">
        <f t="shared" si="19"/>
        <v/>
      </c>
      <c r="K369" s="63" t="str">
        <f t="shared" si="20"/>
        <v/>
      </c>
    </row>
    <row r="370" spans="2:11" ht="20.100000000000001" customHeight="1" x14ac:dyDescent="0.25">
      <c r="B370" s="274" t="str">
        <f t="shared" si="21"/>
        <v/>
      </c>
      <c r="C370" s="51"/>
      <c r="D370" s="181"/>
      <c r="E370" s="51"/>
      <c r="F370" s="496"/>
      <c r="G370" s="497"/>
      <c r="H370" s="182"/>
      <c r="I370" s="134"/>
      <c r="J370" t="str">
        <f t="shared" si="19"/>
        <v/>
      </c>
      <c r="K370" s="63" t="str">
        <f t="shared" si="20"/>
        <v/>
      </c>
    </row>
    <row r="371" spans="2:11" ht="20.100000000000001" customHeight="1" x14ac:dyDescent="0.25">
      <c r="B371" s="274" t="str">
        <f t="shared" si="21"/>
        <v/>
      </c>
      <c r="C371" s="51"/>
      <c r="D371" s="181"/>
      <c r="E371" s="51"/>
      <c r="F371" s="496"/>
      <c r="G371" s="497"/>
      <c r="H371" s="182"/>
      <c r="I371" s="134"/>
      <c r="J371" t="str">
        <f t="shared" si="19"/>
        <v/>
      </c>
      <c r="K371" s="63" t="str">
        <f t="shared" si="20"/>
        <v/>
      </c>
    </row>
    <row r="372" spans="2:11" ht="20.100000000000001" customHeight="1" x14ac:dyDescent="0.25">
      <c r="B372" s="274" t="str">
        <f t="shared" si="21"/>
        <v/>
      </c>
      <c r="C372" s="51"/>
      <c r="D372" s="181"/>
      <c r="E372" s="51"/>
      <c r="F372" s="496"/>
      <c r="G372" s="497"/>
      <c r="H372" s="182"/>
      <c r="I372" s="134"/>
      <c r="J372" t="str">
        <f t="shared" si="19"/>
        <v/>
      </c>
      <c r="K372" s="63" t="str">
        <f t="shared" si="20"/>
        <v/>
      </c>
    </row>
    <row r="373" spans="2:11" ht="20.100000000000001" customHeight="1" x14ac:dyDescent="0.25">
      <c r="B373" s="274" t="str">
        <f t="shared" si="21"/>
        <v/>
      </c>
      <c r="C373" s="51"/>
      <c r="D373" s="181"/>
      <c r="E373" s="51"/>
      <c r="F373" s="496"/>
      <c r="G373" s="497"/>
      <c r="H373" s="182"/>
      <c r="I373" s="134"/>
      <c r="J373" t="str">
        <f t="shared" si="19"/>
        <v/>
      </c>
      <c r="K373" s="63" t="str">
        <f t="shared" si="20"/>
        <v/>
      </c>
    </row>
    <row r="374" spans="2:11" ht="20.100000000000001" customHeight="1" x14ac:dyDescent="0.25">
      <c r="B374" s="274" t="str">
        <f t="shared" si="21"/>
        <v/>
      </c>
      <c r="C374" s="51"/>
      <c r="D374" s="181"/>
      <c r="E374" s="51"/>
      <c r="F374" s="496"/>
      <c r="G374" s="497"/>
      <c r="H374" s="182"/>
      <c r="I374" s="134"/>
      <c r="J374" t="str">
        <f t="shared" si="19"/>
        <v/>
      </c>
      <c r="K374" s="63" t="str">
        <f t="shared" si="20"/>
        <v/>
      </c>
    </row>
    <row r="375" spans="2:11" ht="20.100000000000001" customHeight="1" x14ac:dyDescent="0.25">
      <c r="B375" s="274" t="str">
        <f t="shared" si="21"/>
        <v/>
      </c>
      <c r="C375" s="51"/>
      <c r="D375" s="181"/>
      <c r="E375" s="51"/>
      <c r="F375" s="496"/>
      <c r="G375" s="497"/>
      <c r="H375" s="182"/>
      <c r="I375" s="134"/>
      <c r="J375" t="str">
        <f t="shared" ref="J375:J406" si="22">CONCATENATE(C375,D375)</f>
        <v/>
      </c>
      <c r="K375" s="63" t="str">
        <f t="shared" si="20"/>
        <v/>
      </c>
    </row>
    <row r="376" spans="2:11" ht="20.100000000000001" customHeight="1" x14ac:dyDescent="0.25">
      <c r="B376" s="274" t="str">
        <f t="shared" si="21"/>
        <v/>
      </c>
      <c r="C376" s="51"/>
      <c r="D376" s="181"/>
      <c r="E376" s="51"/>
      <c r="F376" s="496"/>
      <c r="G376" s="497"/>
      <c r="H376" s="182"/>
      <c r="I376" s="134"/>
      <c r="J376" t="str">
        <f t="shared" si="22"/>
        <v/>
      </c>
      <c r="K376" s="63" t="str">
        <f t="shared" si="20"/>
        <v/>
      </c>
    </row>
    <row r="377" spans="2:11" ht="20.100000000000001" customHeight="1" x14ac:dyDescent="0.25">
      <c r="B377" s="274" t="str">
        <f t="shared" si="21"/>
        <v/>
      </c>
      <c r="C377" s="51"/>
      <c r="D377" s="181"/>
      <c r="E377" s="51"/>
      <c r="F377" s="496"/>
      <c r="G377" s="497"/>
      <c r="H377" s="182"/>
      <c r="I377" s="134"/>
      <c r="J377" t="str">
        <f t="shared" si="22"/>
        <v/>
      </c>
      <c r="K377" s="63" t="str">
        <f t="shared" si="20"/>
        <v/>
      </c>
    </row>
    <row r="378" spans="2:11" ht="20.100000000000001" customHeight="1" x14ac:dyDescent="0.25">
      <c r="B378" s="274" t="str">
        <f t="shared" si="21"/>
        <v/>
      </c>
      <c r="C378" s="51"/>
      <c r="D378" s="181"/>
      <c r="E378" s="51"/>
      <c r="F378" s="496"/>
      <c r="G378" s="497"/>
      <c r="H378" s="182"/>
      <c r="I378" s="134"/>
      <c r="J378" t="str">
        <f t="shared" si="22"/>
        <v/>
      </c>
      <c r="K378" s="63" t="str">
        <f t="shared" si="20"/>
        <v/>
      </c>
    </row>
    <row r="379" spans="2:11" ht="20.100000000000001" customHeight="1" x14ac:dyDescent="0.25">
      <c r="B379" s="274" t="str">
        <f t="shared" si="21"/>
        <v/>
      </c>
      <c r="C379" s="51"/>
      <c r="D379" s="181"/>
      <c r="E379" s="51"/>
      <c r="F379" s="496"/>
      <c r="G379" s="497"/>
      <c r="H379" s="182"/>
      <c r="I379" s="134"/>
      <c r="J379" t="str">
        <f t="shared" si="22"/>
        <v/>
      </c>
      <c r="K379" s="63" t="str">
        <f t="shared" si="20"/>
        <v/>
      </c>
    </row>
    <row r="380" spans="2:11" ht="20.100000000000001" customHeight="1" x14ac:dyDescent="0.25">
      <c r="B380" s="274" t="str">
        <f t="shared" si="21"/>
        <v/>
      </c>
      <c r="C380" s="51"/>
      <c r="D380" s="181"/>
      <c r="E380" s="51"/>
      <c r="F380" s="496"/>
      <c r="G380" s="497"/>
      <c r="H380" s="182"/>
      <c r="I380" s="134"/>
      <c r="J380" t="str">
        <f t="shared" si="22"/>
        <v/>
      </c>
      <c r="K380" s="63" t="str">
        <f t="shared" si="20"/>
        <v/>
      </c>
    </row>
    <row r="381" spans="2:11" ht="20.100000000000001" customHeight="1" x14ac:dyDescent="0.25">
      <c r="B381" s="274" t="str">
        <f t="shared" si="21"/>
        <v/>
      </c>
      <c r="C381" s="51"/>
      <c r="D381" s="181"/>
      <c r="E381" s="51"/>
      <c r="F381" s="496"/>
      <c r="G381" s="497"/>
      <c r="H381" s="182"/>
      <c r="I381" s="134"/>
      <c r="J381" t="str">
        <f t="shared" si="22"/>
        <v/>
      </c>
      <c r="K381" s="63" t="str">
        <f t="shared" si="20"/>
        <v/>
      </c>
    </row>
    <row r="382" spans="2:11" ht="20.100000000000001" customHeight="1" x14ac:dyDescent="0.25">
      <c r="B382" s="274" t="str">
        <f t="shared" si="21"/>
        <v/>
      </c>
      <c r="C382" s="51"/>
      <c r="D382" s="181"/>
      <c r="E382" s="51"/>
      <c r="F382" s="496"/>
      <c r="G382" s="497"/>
      <c r="H382" s="182"/>
      <c r="I382" s="134"/>
      <c r="J382" t="str">
        <f t="shared" si="22"/>
        <v/>
      </c>
      <c r="K382" s="63" t="str">
        <f t="shared" si="20"/>
        <v/>
      </c>
    </row>
    <row r="383" spans="2:11" ht="20.100000000000001" customHeight="1" x14ac:dyDescent="0.25">
      <c r="B383" s="274" t="str">
        <f t="shared" si="21"/>
        <v/>
      </c>
      <c r="C383" s="51"/>
      <c r="D383" s="181"/>
      <c r="E383" s="51"/>
      <c r="F383" s="496"/>
      <c r="G383" s="497"/>
      <c r="H383" s="182"/>
      <c r="I383" s="134"/>
      <c r="J383" t="str">
        <f t="shared" si="22"/>
        <v/>
      </c>
      <c r="K383" s="63" t="str">
        <f t="shared" si="20"/>
        <v/>
      </c>
    </row>
    <row r="384" spans="2:11" ht="20.100000000000001" customHeight="1" x14ac:dyDescent="0.25">
      <c r="B384" s="274" t="str">
        <f t="shared" si="21"/>
        <v/>
      </c>
      <c r="C384" s="51"/>
      <c r="D384" s="181"/>
      <c r="E384" s="51"/>
      <c r="F384" s="496"/>
      <c r="G384" s="497"/>
      <c r="H384" s="182"/>
      <c r="I384" s="134"/>
      <c r="J384" t="str">
        <f t="shared" si="22"/>
        <v/>
      </c>
      <c r="K384" s="63" t="str">
        <f t="shared" si="20"/>
        <v/>
      </c>
    </row>
    <row r="385" spans="2:11" ht="20.100000000000001" customHeight="1" x14ac:dyDescent="0.25">
      <c r="B385" s="274" t="str">
        <f t="shared" si="21"/>
        <v/>
      </c>
      <c r="C385" s="51"/>
      <c r="D385" s="181"/>
      <c r="E385" s="51"/>
      <c r="F385" s="496"/>
      <c r="G385" s="497"/>
      <c r="H385" s="182"/>
      <c r="I385" s="134"/>
      <c r="J385" t="str">
        <f t="shared" si="22"/>
        <v/>
      </c>
      <c r="K385" s="63" t="str">
        <f t="shared" si="20"/>
        <v/>
      </c>
    </row>
    <row r="386" spans="2:11" ht="20.100000000000001" customHeight="1" x14ac:dyDescent="0.25">
      <c r="B386" s="274" t="str">
        <f t="shared" si="21"/>
        <v/>
      </c>
      <c r="C386" s="51"/>
      <c r="D386" s="181"/>
      <c r="E386" s="51"/>
      <c r="F386" s="496"/>
      <c r="G386" s="497"/>
      <c r="H386" s="182"/>
      <c r="I386" s="134"/>
      <c r="J386" t="str">
        <f t="shared" si="22"/>
        <v/>
      </c>
      <c r="K386" s="63" t="str">
        <f t="shared" si="20"/>
        <v/>
      </c>
    </row>
    <row r="387" spans="2:11" ht="20.100000000000001" customHeight="1" x14ac:dyDescent="0.25">
      <c r="B387" s="274" t="str">
        <f t="shared" si="21"/>
        <v/>
      </c>
      <c r="C387" s="51"/>
      <c r="D387" s="181"/>
      <c r="E387" s="51"/>
      <c r="F387" s="496"/>
      <c r="G387" s="497"/>
      <c r="H387" s="182"/>
      <c r="I387" s="134"/>
      <c r="J387" t="str">
        <f t="shared" si="22"/>
        <v/>
      </c>
      <c r="K387" s="63" t="str">
        <f t="shared" si="20"/>
        <v/>
      </c>
    </row>
    <row r="388" spans="2:11" ht="20.100000000000001" customHeight="1" x14ac:dyDescent="0.25">
      <c r="B388" s="274" t="str">
        <f t="shared" si="21"/>
        <v/>
      </c>
      <c r="C388" s="51"/>
      <c r="D388" s="181"/>
      <c r="E388" s="51"/>
      <c r="F388" s="496"/>
      <c r="G388" s="497"/>
      <c r="H388" s="182"/>
      <c r="I388" s="134"/>
      <c r="J388" t="str">
        <f t="shared" si="22"/>
        <v/>
      </c>
      <c r="K388" s="63" t="str">
        <f t="shared" si="20"/>
        <v/>
      </c>
    </row>
    <row r="389" spans="2:11" ht="20.100000000000001" customHeight="1" x14ac:dyDescent="0.25">
      <c r="B389" s="274" t="str">
        <f t="shared" si="21"/>
        <v/>
      </c>
      <c r="C389" s="51"/>
      <c r="D389" s="181"/>
      <c r="E389" s="51"/>
      <c r="F389" s="496"/>
      <c r="G389" s="497"/>
      <c r="H389" s="182"/>
      <c r="I389" s="134"/>
      <c r="J389" t="str">
        <f t="shared" si="22"/>
        <v/>
      </c>
      <c r="K389" s="63" t="str">
        <f t="shared" si="20"/>
        <v/>
      </c>
    </row>
    <row r="390" spans="2:11" ht="20.100000000000001" customHeight="1" x14ac:dyDescent="0.25">
      <c r="B390" s="274" t="str">
        <f t="shared" si="21"/>
        <v/>
      </c>
      <c r="C390" s="51"/>
      <c r="D390" s="181"/>
      <c r="E390" s="51"/>
      <c r="F390" s="496"/>
      <c r="G390" s="497"/>
      <c r="H390" s="182"/>
      <c r="I390" s="134"/>
      <c r="J390" t="str">
        <f t="shared" si="22"/>
        <v/>
      </c>
      <c r="K390" s="63" t="str">
        <f t="shared" si="20"/>
        <v/>
      </c>
    </row>
    <row r="391" spans="2:11" ht="20.100000000000001" customHeight="1" x14ac:dyDescent="0.25">
      <c r="B391" s="274" t="str">
        <f t="shared" si="21"/>
        <v/>
      </c>
      <c r="C391" s="51"/>
      <c r="D391" s="181"/>
      <c r="E391" s="51"/>
      <c r="F391" s="496"/>
      <c r="G391" s="497"/>
      <c r="H391" s="182"/>
      <c r="I391" s="134"/>
      <c r="J391" t="str">
        <f t="shared" si="22"/>
        <v/>
      </c>
      <c r="K391" s="63" t="str">
        <f t="shared" si="20"/>
        <v/>
      </c>
    </row>
    <row r="392" spans="2:11" ht="20.100000000000001" customHeight="1" x14ac:dyDescent="0.25">
      <c r="B392" s="274" t="str">
        <f t="shared" si="21"/>
        <v/>
      </c>
      <c r="C392" s="51"/>
      <c r="D392" s="181"/>
      <c r="E392" s="51"/>
      <c r="F392" s="496"/>
      <c r="G392" s="497"/>
      <c r="H392" s="182"/>
      <c r="I392" s="134"/>
      <c r="J392" t="str">
        <f t="shared" si="22"/>
        <v/>
      </c>
      <c r="K392" s="63" t="str">
        <f t="shared" si="20"/>
        <v/>
      </c>
    </row>
    <row r="393" spans="2:11" ht="20.100000000000001" customHeight="1" x14ac:dyDescent="0.25">
      <c r="B393" s="274" t="str">
        <f t="shared" si="21"/>
        <v/>
      </c>
      <c r="C393" s="51"/>
      <c r="D393" s="181"/>
      <c r="E393" s="51"/>
      <c r="F393" s="496"/>
      <c r="G393" s="497"/>
      <c r="H393" s="182"/>
      <c r="I393" s="134"/>
      <c r="J393" t="str">
        <f t="shared" si="22"/>
        <v/>
      </c>
      <c r="K393" s="63" t="str">
        <f t="shared" si="20"/>
        <v/>
      </c>
    </row>
    <row r="394" spans="2:11" ht="20.100000000000001" customHeight="1" x14ac:dyDescent="0.25">
      <c r="B394" s="274" t="str">
        <f t="shared" si="21"/>
        <v/>
      </c>
      <c r="C394" s="51"/>
      <c r="D394" s="181"/>
      <c r="E394" s="51"/>
      <c r="F394" s="496"/>
      <c r="G394" s="497"/>
      <c r="H394" s="182"/>
      <c r="I394" s="134"/>
      <c r="J394" t="str">
        <f t="shared" si="22"/>
        <v/>
      </c>
      <c r="K394" s="63" t="str">
        <f t="shared" si="20"/>
        <v/>
      </c>
    </row>
    <row r="395" spans="2:11" ht="20.100000000000001" customHeight="1" x14ac:dyDescent="0.25">
      <c r="B395" s="274" t="str">
        <f t="shared" si="21"/>
        <v/>
      </c>
      <c r="C395" s="51"/>
      <c r="D395" s="181"/>
      <c r="E395" s="51"/>
      <c r="F395" s="496"/>
      <c r="G395" s="497"/>
      <c r="H395" s="182"/>
      <c r="I395" s="134"/>
      <c r="J395" t="str">
        <f t="shared" si="22"/>
        <v/>
      </c>
      <c r="K395" s="63" t="str">
        <f t="shared" si="20"/>
        <v/>
      </c>
    </row>
    <row r="396" spans="2:11" ht="20.100000000000001" customHeight="1" x14ac:dyDescent="0.25">
      <c r="B396" s="274" t="str">
        <f t="shared" si="21"/>
        <v/>
      </c>
      <c r="C396" s="51"/>
      <c r="D396" s="181"/>
      <c r="E396" s="51"/>
      <c r="F396" s="496"/>
      <c r="G396" s="497"/>
      <c r="H396" s="182"/>
      <c r="I396" s="134"/>
      <c r="J396" t="str">
        <f t="shared" si="22"/>
        <v/>
      </c>
      <c r="K396" s="63" t="str">
        <f t="shared" si="20"/>
        <v/>
      </c>
    </row>
    <row r="397" spans="2:11" ht="20.100000000000001" customHeight="1" x14ac:dyDescent="0.25">
      <c r="B397" s="274" t="str">
        <f t="shared" si="21"/>
        <v/>
      </c>
      <c r="C397" s="51"/>
      <c r="D397" s="181"/>
      <c r="E397" s="51"/>
      <c r="F397" s="496"/>
      <c r="G397" s="497"/>
      <c r="H397" s="182"/>
      <c r="I397" s="134"/>
      <c r="J397" t="str">
        <f t="shared" si="22"/>
        <v/>
      </c>
      <c r="K397" s="63" t="str">
        <f t="shared" si="20"/>
        <v/>
      </c>
    </row>
    <row r="398" spans="2:11" ht="20.100000000000001" customHeight="1" x14ac:dyDescent="0.25">
      <c r="B398" s="274" t="str">
        <f t="shared" si="21"/>
        <v/>
      </c>
      <c r="C398" s="51"/>
      <c r="D398" s="181"/>
      <c r="E398" s="51"/>
      <c r="F398" s="496"/>
      <c r="G398" s="497"/>
      <c r="H398" s="182"/>
      <c r="I398" s="134"/>
      <c r="J398" t="str">
        <f t="shared" si="22"/>
        <v/>
      </c>
      <c r="K398" s="63" t="str">
        <f t="shared" si="20"/>
        <v/>
      </c>
    </row>
    <row r="399" spans="2:11" ht="20.100000000000001" customHeight="1" x14ac:dyDescent="0.25">
      <c r="B399" s="274" t="str">
        <f t="shared" si="21"/>
        <v/>
      </c>
      <c r="C399" s="51"/>
      <c r="D399" s="181"/>
      <c r="E399" s="51"/>
      <c r="F399" s="496"/>
      <c r="G399" s="497"/>
      <c r="H399" s="182"/>
      <c r="I399" s="134"/>
      <c r="J399" t="str">
        <f t="shared" si="22"/>
        <v/>
      </c>
      <c r="K399" s="63" t="str">
        <f t="shared" si="20"/>
        <v/>
      </c>
    </row>
    <row r="400" spans="2:11" ht="20.100000000000001" customHeight="1" x14ac:dyDescent="0.25">
      <c r="B400" s="274" t="str">
        <f t="shared" si="21"/>
        <v/>
      </c>
      <c r="C400" s="51"/>
      <c r="D400" s="181"/>
      <c r="E400" s="51"/>
      <c r="F400" s="496"/>
      <c r="G400" s="497"/>
      <c r="H400" s="182"/>
      <c r="I400" s="134"/>
      <c r="J400" t="str">
        <f t="shared" si="22"/>
        <v/>
      </c>
      <c r="K400" s="63" t="str">
        <f t="shared" si="20"/>
        <v/>
      </c>
    </row>
    <row r="401" spans="2:11" ht="20.100000000000001" customHeight="1" x14ac:dyDescent="0.25">
      <c r="B401" s="274" t="str">
        <f t="shared" si="21"/>
        <v/>
      </c>
      <c r="C401" s="51"/>
      <c r="D401" s="181"/>
      <c r="E401" s="51"/>
      <c r="F401" s="496"/>
      <c r="G401" s="497"/>
      <c r="H401" s="182"/>
      <c r="I401" s="134"/>
      <c r="J401" t="str">
        <f t="shared" si="22"/>
        <v/>
      </c>
      <c r="K401" s="63" t="str">
        <f t="shared" si="20"/>
        <v/>
      </c>
    </row>
    <row r="402" spans="2:11" ht="20.100000000000001" customHeight="1" x14ac:dyDescent="0.25">
      <c r="B402" s="274" t="str">
        <f t="shared" si="21"/>
        <v/>
      </c>
      <c r="C402" s="51"/>
      <c r="D402" s="181"/>
      <c r="E402" s="51"/>
      <c r="F402" s="496"/>
      <c r="G402" s="497"/>
      <c r="H402" s="182"/>
      <c r="I402" s="134"/>
      <c r="J402" t="str">
        <f t="shared" si="22"/>
        <v/>
      </c>
      <c r="K402" s="63" t="str">
        <f t="shared" si="20"/>
        <v/>
      </c>
    </row>
    <row r="403" spans="2:11" ht="20.100000000000001" customHeight="1" x14ac:dyDescent="0.25">
      <c r="B403" s="274" t="str">
        <f t="shared" si="21"/>
        <v/>
      </c>
      <c r="C403" s="51"/>
      <c r="D403" s="181"/>
      <c r="E403" s="51"/>
      <c r="F403" s="496"/>
      <c r="G403" s="497"/>
      <c r="H403" s="182"/>
      <c r="I403" s="134"/>
      <c r="J403" t="str">
        <f t="shared" si="22"/>
        <v/>
      </c>
      <c r="K403" s="63" t="str">
        <f t="shared" si="20"/>
        <v/>
      </c>
    </row>
    <row r="404" spans="2:11" ht="20.100000000000001" customHeight="1" x14ac:dyDescent="0.25">
      <c r="B404" s="274" t="str">
        <f t="shared" si="21"/>
        <v/>
      </c>
      <c r="C404" s="51"/>
      <c r="D404" s="181"/>
      <c r="E404" s="51"/>
      <c r="F404" s="496"/>
      <c r="G404" s="497"/>
      <c r="H404" s="182"/>
      <c r="I404" s="134"/>
      <c r="J404" t="str">
        <f t="shared" si="22"/>
        <v/>
      </c>
      <c r="K404" s="63" t="str">
        <f t="shared" si="20"/>
        <v/>
      </c>
    </row>
    <row r="405" spans="2:11" ht="20.100000000000001" customHeight="1" x14ac:dyDescent="0.25">
      <c r="B405" s="274" t="str">
        <f t="shared" si="21"/>
        <v/>
      </c>
      <c r="C405" s="51"/>
      <c r="D405" s="181"/>
      <c r="E405" s="51"/>
      <c r="F405" s="496"/>
      <c r="G405" s="497"/>
      <c r="H405" s="182"/>
      <c r="I405" s="134"/>
      <c r="J405" t="str">
        <f t="shared" si="22"/>
        <v/>
      </c>
      <c r="K405" s="63" t="str">
        <f t="shared" si="20"/>
        <v/>
      </c>
    </row>
    <row r="406" spans="2:11" ht="20.100000000000001" customHeight="1" x14ac:dyDescent="0.25">
      <c r="B406" s="274" t="str">
        <f t="shared" si="21"/>
        <v/>
      </c>
      <c r="C406" s="51"/>
      <c r="D406" s="181"/>
      <c r="E406" s="51"/>
      <c r="F406" s="496"/>
      <c r="G406" s="497"/>
      <c r="H406" s="182"/>
      <c r="I406" s="134"/>
      <c r="J406" t="str">
        <f t="shared" si="22"/>
        <v/>
      </c>
      <c r="K406" s="63" t="str">
        <f t="shared" si="20"/>
        <v/>
      </c>
    </row>
    <row r="407" spans="2:11" ht="20.100000000000001" customHeight="1" x14ac:dyDescent="0.25">
      <c r="B407" s="274" t="str">
        <f t="shared" si="21"/>
        <v/>
      </c>
      <c r="C407" s="51"/>
      <c r="D407" s="181"/>
      <c r="E407" s="51"/>
      <c r="F407" s="496"/>
      <c r="G407" s="497"/>
      <c r="H407" s="182"/>
      <c r="I407" s="134"/>
      <c r="J407" t="str">
        <f t="shared" ref="J407:J431" si="23">CONCATENATE(C407,D407)</f>
        <v/>
      </c>
      <c r="K407" s="63" t="str">
        <f t="shared" si="20"/>
        <v/>
      </c>
    </row>
    <row r="408" spans="2:11" ht="20.100000000000001" customHeight="1" x14ac:dyDescent="0.25">
      <c r="B408" s="274" t="str">
        <f t="shared" si="21"/>
        <v/>
      </c>
      <c r="C408" s="51"/>
      <c r="D408" s="181"/>
      <c r="E408" s="51"/>
      <c r="F408" s="496"/>
      <c r="G408" s="497"/>
      <c r="H408" s="182"/>
      <c r="I408" s="134"/>
      <c r="J408" t="str">
        <f t="shared" si="23"/>
        <v/>
      </c>
      <c r="K408" s="63" t="str">
        <f t="shared" si="20"/>
        <v/>
      </c>
    </row>
    <row r="409" spans="2:11" ht="20.100000000000001" customHeight="1" x14ac:dyDescent="0.25">
      <c r="B409" s="274" t="str">
        <f t="shared" si="21"/>
        <v/>
      </c>
      <c r="C409" s="51"/>
      <c r="D409" s="181"/>
      <c r="E409" s="51"/>
      <c r="F409" s="496"/>
      <c r="G409" s="497"/>
      <c r="H409" s="182"/>
      <c r="I409" s="134"/>
      <c r="J409" t="str">
        <f t="shared" si="23"/>
        <v/>
      </c>
      <c r="K409" s="63" t="str">
        <f t="shared" si="20"/>
        <v/>
      </c>
    </row>
    <row r="410" spans="2:11" ht="20.100000000000001" customHeight="1" x14ac:dyDescent="0.25">
      <c r="B410" s="274" t="str">
        <f t="shared" si="21"/>
        <v/>
      </c>
      <c r="C410" s="51"/>
      <c r="D410" s="181"/>
      <c r="E410" s="51"/>
      <c r="F410" s="496"/>
      <c r="G410" s="497"/>
      <c r="H410" s="182"/>
      <c r="I410" s="134"/>
      <c r="J410" t="str">
        <f t="shared" si="23"/>
        <v/>
      </c>
      <c r="K410" s="63" t="str">
        <f t="shared" si="20"/>
        <v/>
      </c>
    </row>
    <row r="411" spans="2:11" ht="20.100000000000001" customHeight="1" x14ac:dyDescent="0.25">
      <c r="B411" s="274" t="str">
        <f t="shared" si="21"/>
        <v/>
      </c>
      <c r="C411" s="51"/>
      <c r="D411" s="181"/>
      <c r="E411" s="51"/>
      <c r="F411" s="496"/>
      <c r="G411" s="497"/>
      <c r="H411" s="182"/>
      <c r="I411" s="134"/>
      <c r="J411" t="str">
        <f t="shared" si="23"/>
        <v/>
      </c>
      <c r="K411" s="63" t="str">
        <f t="shared" si="20"/>
        <v/>
      </c>
    </row>
    <row r="412" spans="2:11" ht="20.100000000000001" customHeight="1" x14ac:dyDescent="0.25">
      <c r="B412" s="274" t="str">
        <f t="shared" si="21"/>
        <v/>
      </c>
      <c r="C412" s="51"/>
      <c r="D412" s="181"/>
      <c r="E412" s="51"/>
      <c r="F412" s="496"/>
      <c r="G412" s="497"/>
      <c r="H412" s="182"/>
      <c r="I412" s="134"/>
      <c r="J412" t="str">
        <f t="shared" si="23"/>
        <v/>
      </c>
      <c r="K412" s="63" t="str">
        <f t="shared" si="20"/>
        <v/>
      </c>
    </row>
    <row r="413" spans="2:11" ht="20.100000000000001" customHeight="1" x14ac:dyDescent="0.25">
      <c r="B413" s="274" t="str">
        <f t="shared" si="21"/>
        <v/>
      </c>
      <c r="C413" s="51"/>
      <c r="D413" s="181"/>
      <c r="E413" s="51"/>
      <c r="F413" s="496"/>
      <c r="G413" s="497"/>
      <c r="H413" s="182"/>
      <c r="I413" s="134"/>
      <c r="J413" t="str">
        <f t="shared" si="23"/>
        <v/>
      </c>
      <c r="K413" s="63" t="str">
        <f t="shared" si="20"/>
        <v/>
      </c>
    </row>
    <row r="414" spans="2:11" ht="20.100000000000001" customHeight="1" x14ac:dyDescent="0.25">
      <c r="B414" s="274" t="str">
        <f t="shared" si="21"/>
        <v/>
      </c>
      <c r="C414" s="51"/>
      <c r="D414" s="181"/>
      <c r="E414" s="51"/>
      <c r="F414" s="496"/>
      <c r="G414" s="497"/>
      <c r="H414" s="182"/>
      <c r="I414" s="134"/>
      <c r="J414" t="str">
        <f t="shared" si="23"/>
        <v/>
      </c>
      <c r="K414" s="63" t="str">
        <f t="shared" si="20"/>
        <v/>
      </c>
    </row>
    <row r="415" spans="2:11" ht="20.100000000000001" customHeight="1" x14ac:dyDescent="0.25">
      <c r="B415" s="274" t="str">
        <f t="shared" si="21"/>
        <v/>
      </c>
      <c r="C415" s="51"/>
      <c r="D415" s="181"/>
      <c r="E415" s="51"/>
      <c r="F415" s="496"/>
      <c r="G415" s="497"/>
      <c r="H415" s="182"/>
      <c r="I415" s="134"/>
      <c r="J415" t="str">
        <f t="shared" si="23"/>
        <v/>
      </c>
      <c r="K415" s="63" t="str">
        <f t="shared" si="20"/>
        <v/>
      </c>
    </row>
    <row r="416" spans="2:11" ht="20.100000000000001" customHeight="1" x14ac:dyDescent="0.25">
      <c r="B416" s="274" t="str">
        <f t="shared" si="21"/>
        <v/>
      </c>
      <c r="C416" s="51"/>
      <c r="D416" s="181"/>
      <c r="E416" s="51"/>
      <c r="F416" s="496"/>
      <c r="G416" s="497"/>
      <c r="H416" s="182"/>
      <c r="I416" s="134"/>
      <c r="J416" t="str">
        <f t="shared" si="23"/>
        <v/>
      </c>
      <c r="K416" s="63" t="str">
        <f t="shared" ref="K416:K431" si="24">IF(AND(B416&lt;&gt;"",COUNTIF(J$32:J$431,$J416)&gt;1),"Član je upisan više puta","")</f>
        <v/>
      </c>
    </row>
    <row r="417" spans="2:11" ht="20.100000000000001" customHeight="1" x14ac:dyDescent="0.25">
      <c r="B417" s="274" t="str">
        <f t="shared" si="21"/>
        <v/>
      </c>
      <c r="C417" s="51"/>
      <c r="D417" s="181"/>
      <c r="E417" s="51"/>
      <c r="F417" s="496"/>
      <c r="G417" s="497"/>
      <c r="H417" s="182"/>
      <c r="I417" s="134"/>
      <c r="J417" t="str">
        <f t="shared" si="23"/>
        <v/>
      </c>
      <c r="K417" s="63" t="str">
        <f t="shared" si="24"/>
        <v/>
      </c>
    </row>
    <row r="418" spans="2:11" ht="20.100000000000001" customHeight="1" x14ac:dyDescent="0.25">
      <c r="B418" s="274" t="str">
        <f t="shared" ref="B418:B431" si="25">IF(C418&lt;&gt;"",IF(B416="R.b.",1,B417+1),"")</f>
        <v/>
      </c>
      <c r="C418" s="51"/>
      <c r="D418" s="181"/>
      <c r="E418" s="51"/>
      <c r="F418" s="496"/>
      <c r="G418" s="497"/>
      <c r="H418" s="182"/>
      <c r="I418" s="134"/>
      <c r="J418" t="str">
        <f t="shared" si="23"/>
        <v/>
      </c>
      <c r="K418" s="63" t="str">
        <f t="shared" si="24"/>
        <v/>
      </c>
    </row>
    <row r="419" spans="2:11" ht="20.100000000000001" customHeight="1" x14ac:dyDescent="0.25">
      <c r="B419" s="274" t="str">
        <f t="shared" si="25"/>
        <v/>
      </c>
      <c r="C419" s="51"/>
      <c r="D419" s="181"/>
      <c r="E419" s="51"/>
      <c r="F419" s="496"/>
      <c r="G419" s="497"/>
      <c r="H419" s="182"/>
      <c r="I419" s="134"/>
      <c r="J419" t="str">
        <f t="shared" si="23"/>
        <v/>
      </c>
      <c r="K419" s="63" t="str">
        <f t="shared" si="24"/>
        <v/>
      </c>
    </row>
    <row r="420" spans="2:11" ht="20.100000000000001" customHeight="1" x14ac:dyDescent="0.25">
      <c r="B420" s="274" t="str">
        <f t="shared" si="25"/>
        <v/>
      </c>
      <c r="C420" s="51"/>
      <c r="D420" s="181"/>
      <c r="E420" s="51"/>
      <c r="F420" s="496"/>
      <c r="G420" s="497"/>
      <c r="H420" s="182"/>
      <c r="I420" s="134"/>
      <c r="J420" t="str">
        <f t="shared" si="23"/>
        <v/>
      </c>
      <c r="K420" s="63" t="str">
        <f t="shared" si="24"/>
        <v/>
      </c>
    </row>
    <row r="421" spans="2:11" ht="20.100000000000001" customHeight="1" x14ac:dyDescent="0.25">
      <c r="B421" s="274" t="str">
        <f t="shared" si="25"/>
        <v/>
      </c>
      <c r="C421" s="51"/>
      <c r="D421" s="181"/>
      <c r="E421" s="51"/>
      <c r="F421" s="496"/>
      <c r="G421" s="497"/>
      <c r="H421" s="182"/>
      <c r="I421" s="134"/>
      <c r="J421" t="str">
        <f t="shared" si="23"/>
        <v/>
      </c>
      <c r="K421" s="63" t="str">
        <f t="shared" si="24"/>
        <v/>
      </c>
    </row>
    <row r="422" spans="2:11" ht="20.100000000000001" customHeight="1" x14ac:dyDescent="0.25">
      <c r="B422" s="274" t="str">
        <f t="shared" si="25"/>
        <v/>
      </c>
      <c r="C422" s="51"/>
      <c r="D422" s="181"/>
      <c r="E422" s="51"/>
      <c r="F422" s="496"/>
      <c r="G422" s="497"/>
      <c r="H422" s="182"/>
      <c r="I422" s="134"/>
      <c r="J422" t="str">
        <f t="shared" si="23"/>
        <v/>
      </c>
      <c r="K422" s="63" t="str">
        <f t="shared" si="24"/>
        <v/>
      </c>
    </row>
    <row r="423" spans="2:11" ht="20.100000000000001" customHeight="1" x14ac:dyDescent="0.25">
      <c r="B423" s="274" t="str">
        <f t="shared" si="25"/>
        <v/>
      </c>
      <c r="C423" s="51"/>
      <c r="D423" s="181"/>
      <c r="E423" s="51"/>
      <c r="F423" s="496"/>
      <c r="G423" s="497"/>
      <c r="H423" s="182"/>
      <c r="I423" s="134"/>
      <c r="J423" t="str">
        <f t="shared" si="23"/>
        <v/>
      </c>
      <c r="K423" s="63" t="str">
        <f t="shared" si="24"/>
        <v/>
      </c>
    </row>
    <row r="424" spans="2:11" ht="20.100000000000001" customHeight="1" x14ac:dyDescent="0.25">
      <c r="B424" s="274" t="str">
        <f t="shared" si="25"/>
        <v/>
      </c>
      <c r="C424" s="51"/>
      <c r="D424" s="181"/>
      <c r="E424" s="51"/>
      <c r="F424" s="496"/>
      <c r="G424" s="497"/>
      <c r="H424" s="182"/>
      <c r="I424" s="134"/>
      <c r="J424" t="str">
        <f t="shared" si="23"/>
        <v/>
      </c>
      <c r="K424" s="63" t="str">
        <f t="shared" si="24"/>
        <v/>
      </c>
    </row>
    <row r="425" spans="2:11" ht="20.100000000000001" customHeight="1" x14ac:dyDescent="0.25">
      <c r="B425" s="274" t="str">
        <f t="shared" si="25"/>
        <v/>
      </c>
      <c r="C425" s="51"/>
      <c r="D425" s="181"/>
      <c r="E425" s="51"/>
      <c r="F425" s="496"/>
      <c r="G425" s="497"/>
      <c r="H425" s="182"/>
      <c r="I425" s="134"/>
      <c r="J425" t="str">
        <f t="shared" si="23"/>
        <v/>
      </c>
      <c r="K425" s="63" t="str">
        <f t="shared" si="24"/>
        <v/>
      </c>
    </row>
    <row r="426" spans="2:11" ht="20.100000000000001" customHeight="1" x14ac:dyDescent="0.25">
      <c r="B426" s="274" t="str">
        <f t="shared" si="25"/>
        <v/>
      </c>
      <c r="C426" s="51"/>
      <c r="D426" s="181"/>
      <c r="E426" s="51"/>
      <c r="F426" s="496"/>
      <c r="G426" s="497"/>
      <c r="H426" s="182"/>
      <c r="I426" s="134"/>
      <c r="J426" t="str">
        <f t="shared" si="23"/>
        <v/>
      </c>
      <c r="K426" s="63" t="str">
        <f t="shared" si="24"/>
        <v/>
      </c>
    </row>
    <row r="427" spans="2:11" ht="20.100000000000001" customHeight="1" x14ac:dyDescent="0.25">
      <c r="B427" s="274" t="str">
        <f t="shared" si="25"/>
        <v/>
      </c>
      <c r="C427" s="51"/>
      <c r="D427" s="181"/>
      <c r="E427" s="51"/>
      <c r="F427" s="496"/>
      <c r="G427" s="497"/>
      <c r="H427" s="182"/>
      <c r="I427" s="134"/>
      <c r="J427" t="str">
        <f t="shared" si="23"/>
        <v/>
      </c>
      <c r="K427" s="63" t="str">
        <f t="shared" si="24"/>
        <v/>
      </c>
    </row>
    <row r="428" spans="2:11" ht="20.100000000000001" customHeight="1" x14ac:dyDescent="0.25">
      <c r="B428" s="274" t="str">
        <f t="shared" si="25"/>
        <v/>
      </c>
      <c r="C428" s="51"/>
      <c r="D428" s="181"/>
      <c r="E428" s="51"/>
      <c r="F428" s="496"/>
      <c r="G428" s="497"/>
      <c r="H428" s="182"/>
      <c r="I428" s="134"/>
      <c r="J428" t="str">
        <f t="shared" si="23"/>
        <v/>
      </c>
      <c r="K428" s="63" t="str">
        <f t="shared" si="24"/>
        <v/>
      </c>
    </row>
    <row r="429" spans="2:11" ht="20.100000000000001" customHeight="1" x14ac:dyDescent="0.25">
      <c r="B429" s="274" t="str">
        <f t="shared" si="25"/>
        <v/>
      </c>
      <c r="C429" s="51"/>
      <c r="D429" s="181"/>
      <c r="E429" s="51"/>
      <c r="F429" s="496"/>
      <c r="G429" s="497"/>
      <c r="H429" s="182"/>
      <c r="I429" s="134"/>
      <c r="J429" t="str">
        <f t="shared" si="23"/>
        <v/>
      </c>
      <c r="K429" s="63" t="str">
        <f t="shared" si="24"/>
        <v/>
      </c>
    </row>
    <row r="430" spans="2:11" ht="20.100000000000001" customHeight="1" x14ac:dyDescent="0.25">
      <c r="B430" s="274" t="str">
        <f t="shared" si="25"/>
        <v/>
      </c>
      <c r="C430" s="51"/>
      <c r="D430" s="181"/>
      <c r="E430" s="51"/>
      <c r="F430" s="496"/>
      <c r="G430" s="497"/>
      <c r="H430" s="182"/>
      <c r="I430" s="134"/>
      <c r="J430" t="str">
        <f t="shared" si="23"/>
        <v/>
      </c>
      <c r="K430" s="63" t="str">
        <f t="shared" si="24"/>
        <v/>
      </c>
    </row>
    <row r="431" spans="2:11" ht="20.100000000000001" customHeight="1" x14ac:dyDescent="0.25">
      <c r="B431" s="274" t="str">
        <f t="shared" si="25"/>
        <v/>
      </c>
      <c r="C431" s="51"/>
      <c r="D431" s="181"/>
      <c r="E431" s="51"/>
      <c r="F431" s="496"/>
      <c r="G431" s="497"/>
      <c r="H431" s="182"/>
      <c r="I431" s="134"/>
      <c r="J431" t="str">
        <f t="shared" si="23"/>
        <v/>
      </c>
      <c r="K431" s="63" t="str">
        <f t="shared" si="24"/>
        <v/>
      </c>
    </row>
    <row r="432" spans="2:11" ht="15" hidden="1" customHeight="1" thickTop="1" x14ac:dyDescent="0.25">
      <c r="B432" s="221"/>
      <c r="C432" s="222" t="s">
        <v>29</v>
      </c>
      <c r="D432" s="223" t="s">
        <v>139</v>
      </c>
      <c r="E432" s="223" t="s">
        <v>139</v>
      </c>
      <c r="F432" s="224" t="s">
        <v>139</v>
      </c>
      <c r="G432" s="223" t="s">
        <v>139</v>
      </c>
      <c r="H432" s="223" t="s">
        <v>139</v>
      </c>
      <c r="I432" s="225" t="s">
        <v>139</v>
      </c>
    </row>
  </sheetData>
  <sheetProtection selectLockedCells="1" autoFilter="0"/>
  <autoFilter ref="C31:I432" xr:uid="{00000000-0009-0000-0000-000002000000}">
    <filterColumn colId="4">
      <filters blank="1"/>
    </filterColumn>
  </autoFilter>
  <sortState xmlns:xlrd2="http://schemas.microsoft.com/office/spreadsheetml/2017/richdata2" ref="C32:I256">
    <sortCondition ref="C32:C256"/>
  </sortState>
  <mergeCells count="13">
    <mergeCell ref="B2:G2"/>
    <mergeCell ref="B25:D25"/>
    <mergeCell ref="B28:I28"/>
    <mergeCell ref="B11:G11"/>
    <mergeCell ref="G29:G30"/>
    <mergeCell ref="H29:H30"/>
    <mergeCell ref="H7:I8"/>
    <mergeCell ref="B29:B30"/>
    <mergeCell ref="C29:C30"/>
    <mergeCell ref="D29:D30"/>
    <mergeCell ref="E29:E30"/>
    <mergeCell ref="F29:F30"/>
    <mergeCell ref="B8:C8"/>
  </mergeCells>
  <conditionalFormatting sqref="C32:C42 C47:C87 C89:C164 C166:C264">
    <cfRule type="duplicateValues" dxfId="4887" priority="4866"/>
  </conditionalFormatting>
  <conditionalFormatting sqref="C42">
    <cfRule type="duplicateValues" dxfId="4886" priority="4861"/>
  </conditionalFormatting>
  <conditionalFormatting sqref="C43">
    <cfRule type="duplicateValues" dxfId="4885" priority="4859"/>
    <cfRule type="duplicateValues" dxfId="4884" priority="4856"/>
  </conditionalFormatting>
  <conditionalFormatting sqref="C44">
    <cfRule type="duplicateValues" dxfId="4883" priority="4854"/>
    <cfRule type="duplicateValues" dxfId="4882" priority="4860"/>
  </conditionalFormatting>
  <conditionalFormatting sqref="C45">
    <cfRule type="duplicateValues" dxfId="4881" priority="4855"/>
    <cfRule type="duplicateValues" dxfId="4880" priority="4862"/>
  </conditionalFormatting>
  <conditionalFormatting sqref="C46">
    <cfRule type="duplicateValues" dxfId="4879" priority="4857"/>
    <cfRule type="duplicateValues" dxfId="4878" priority="4858"/>
  </conditionalFormatting>
  <conditionalFormatting sqref="C47">
    <cfRule type="duplicateValues" dxfId="4877" priority="4853"/>
  </conditionalFormatting>
  <conditionalFormatting sqref="C88">
    <cfRule type="duplicateValues" dxfId="4876" priority="2341"/>
    <cfRule type="duplicateValues" dxfId="4875" priority="2340"/>
  </conditionalFormatting>
  <conditionalFormatting sqref="C115">
    <cfRule type="duplicateValues" dxfId="4874" priority="4216"/>
  </conditionalFormatting>
  <conditionalFormatting sqref="C116">
    <cfRule type="duplicateValues" dxfId="4873" priority="2968"/>
  </conditionalFormatting>
  <conditionalFormatting sqref="C122">
    <cfRule type="duplicateValues" dxfId="4872" priority="4213"/>
  </conditionalFormatting>
  <conditionalFormatting sqref="C123">
    <cfRule type="duplicateValues" dxfId="4871" priority="2965"/>
    <cfRule type="duplicateValues" dxfId="4870" priority="4183"/>
    <cfRule type="duplicateValues" dxfId="4869" priority="4198"/>
    <cfRule type="duplicateValues" dxfId="4868" priority="4852"/>
    <cfRule type="duplicateValues" dxfId="4867" priority="3900"/>
  </conditionalFormatting>
  <conditionalFormatting sqref="C124">
    <cfRule type="duplicateValues" dxfId="4866" priority="4826"/>
    <cfRule type="duplicateValues" dxfId="4865" priority="3885"/>
    <cfRule type="duplicateValues" dxfId="4864" priority="3870"/>
    <cfRule type="duplicateValues" dxfId="4863" priority="3587"/>
    <cfRule type="duplicateValues" dxfId="4862" priority="4168"/>
    <cfRule type="duplicateValues" dxfId="4861" priority="2652"/>
    <cfRule type="duplicateValues" dxfId="4860" priority="4527"/>
    <cfRule type="duplicateValues" dxfId="4859" priority="4811"/>
    <cfRule type="duplicateValues" dxfId="4858" priority="2935"/>
    <cfRule type="duplicateValues" dxfId="4857" priority="2950"/>
  </conditionalFormatting>
  <conditionalFormatting sqref="C125">
    <cfRule type="duplicateValues" dxfId="4856" priority="2637"/>
    <cfRule type="duplicateValues" dxfId="4855" priority="2920"/>
    <cfRule type="duplicateValues" dxfId="4854" priority="4796"/>
    <cfRule type="duplicateValues" dxfId="4853" priority="4497"/>
    <cfRule type="duplicateValues" dxfId="4852" priority="3557"/>
    <cfRule type="duplicateValues" dxfId="4851" priority="2622"/>
    <cfRule type="duplicateValues" dxfId="4850" priority="3275"/>
    <cfRule type="duplicateValues" dxfId="4849" priority="3855"/>
    <cfRule type="duplicateValues" dxfId="4848" priority="3572"/>
    <cfRule type="duplicateValues" dxfId="4847" priority="4512"/>
  </conditionalFormatting>
  <conditionalFormatting sqref="C126">
    <cfRule type="duplicateValues" dxfId="4846" priority="3245"/>
    <cfRule type="duplicateValues" dxfId="4845" priority="3542"/>
    <cfRule type="duplicateValues" dxfId="4844" priority="2607"/>
    <cfRule type="duplicateValues" dxfId="4843" priority="4482"/>
    <cfRule type="duplicateValues" dxfId="4842" priority="3260"/>
  </conditionalFormatting>
  <conditionalFormatting sqref="C126:C132">
    <cfRule type="duplicateValues" dxfId="4841" priority="4851"/>
  </conditionalFormatting>
  <conditionalFormatting sqref="C127">
    <cfRule type="duplicateValues" dxfId="4840" priority="3230"/>
  </conditionalFormatting>
  <conditionalFormatting sqref="C128">
    <cfRule type="duplicateValues" dxfId="4839" priority="4212"/>
  </conditionalFormatting>
  <conditionalFormatting sqref="C129">
    <cfRule type="duplicateValues" dxfId="4838" priority="4197"/>
    <cfRule type="duplicateValues" dxfId="4837" priority="3899"/>
    <cfRule type="duplicateValues" dxfId="4836" priority="4182"/>
    <cfRule type="duplicateValues" dxfId="4835" priority="2964"/>
    <cfRule type="duplicateValues" dxfId="4834" priority="4850"/>
  </conditionalFormatting>
  <conditionalFormatting sqref="C130">
    <cfRule type="duplicateValues" dxfId="4833" priority="3586"/>
    <cfRule type="duplicateValues" dxfId="4832" priority="3884"/>
    <cfRule type="duplicateValues" dxfId="4831" priority="4167"/>
    <cfRule type="duplicateValues" dxfId="4830" priority="4810"/>
    <cfRule type="duplicateValues" dxfId="4829" priority="2934"/>
    <cfRule type="duplicateValues" dxfId="4828" priority="4825"/>
    <cfRule type="duplicateValues" dxfId="4827" priority="4526"/>
    <cfRule type="duplicateValues" dxfId="4826" priority="3869"/>
    <cfRule type="duplicateValues" dxfId="4825" priority="2651"/>
    <cfRule type="duplicateValues" dxfId="4824" priority="2949"/>
  </conditionalFormatting>
  <conditionalFormatting sqref="C131">
    <cfRule type="duplicateValues" dxfId="4823" priority="3571"/>
    <cfRule type="duplicateValues" dxfId="4822" priority="2636"/>
    <cfRule type="duplicateValues" dxfId="4821" priority="4496"/>
    <cfRule type="duplicateValues" dxfId="4820" priority="4795"/>
    <cfRule type="duplicateValues" dxfId="4819" priority="2621"/>
    <cfRule type="duplicateValues" dxfId="4818" priority="2919"/>
    <cfRule type="duplicateValues" dxfId="4817" priority="3274"/>
    <cfRule type="duplicateValues" dxfId="4816" priority="3556"/>
    <cfRule type="duplicateValues" dxfId="4815" priority="4511"/>
    <cfRule type="duplicateValues" dxfId="4814" priority="3854"/>
  </conditionalFormatting>
  <conditionalFormatting sqref="C131:C139">
    <cfRule type="duplicateValues" dxfId="4813" priority="4849"/>
  </conditionalFormatting>
  <conditionalFormatting sqref="C132">
    <cfRule type="duplicateValues" dxfId="4812" priority="3244"/>
    <cfRule type="duplicateValues" dxfId="4811" priority="2606"/>
    <cfRule type="duplicateValues" dxfId="4810" priority="3259"/>
    <cfRule type="duplicateValues" dxfId="4809" priority="3541"/>
    <cfRule type="duplicateValues" dxfId="4808" priority="4481"/>
  </conditionalFormatting>
  <conditionalFormatting sqref="C133">
    <cfRule type="duplicateValues" dxfId="4807" priority="3229"/>
  </conditionalFormatting>
  <conditionalFormatting sqref="C136:C143">
    <cfRule type="duplicateValues" dxfId="4806" priority="4848"/>
  </conditionalFormatting>
  <conditionalFormatting sqref="C147:C153">
    <cfRule type="duplicateValues" dxfId="4805" priority="4847"/>
  </conditionalFormatting>
  <conditionalFormatting sqref="C160:C170">
    <cfRule type="duplicateValues" dxfId="4804" priority="4846"/>
  </conditionalFormatting>
  <conditionalFormatting sqref="C168">
    <cfRule type="duplicateValues" dxfId="4803" priority="4211"/>
  </conditionalFormatting>
  <conditionalFormatting sqref="C169">
    <cfRule type="duplicateValues" dxfId="4802" priority="4845"/>
    <cfRule type="duplicateValues" dxfId="4801" priority="3898"/>
    <cfRule type="duplicateValues" dxfId="4800" priority="4210"/>
    <cfRule type="duplicateValues" dxfId="4799" priority="4181"/>
    <cfRule type="duplicateValues" dxfId="4798" priority="2963"/>
    <cfRule type="duplicateValues" dxfId="4797" priority="4196"/>
  </conditionalFormatting>
  <conditionalFormatting sqref="C170">
    <cfRule type="duplicateValues" dxfId="4796" priority="3897"/>
    <cfRule type="duplicateValues" dxfId="4795" priority="3883"/>
    <cfRule type="duplicateValues" dxfId="4794" priority="3585"/>
    <cfRule type="duplicateValues" dxfId="4793" priority="4824"/>
    <cfRule type="duplicateValues" dxfId="4792" priority="4809"/>
    <cfRule type="duplicateValues" dxfId="4791" priority="4195"/>
    <cfRule type="duplicateValues" dxfId="4790" priority="2650"/>
    <cfRule type="duplicateValues" dxfId="4789" priority="2962"/>
    <cfRule type="duplicateValues" dxfId="4788" priority="2948"/>
    <cfRule type="duplicateValues" dxfId="4787" priority="3868"/>
    <cfRule type="duplicateValues" dxfId="4786" priority="2933"/>
    <cfRule type="duplicateValues" dxfId="4785" priority="4180"/>
    <cfRule type="duplicateValues" dxfId="4784" priority="4525"/>
    <cfRule type="duplicateValues" dxfId="4783" priority="4844"/>
    <cfRule type="duplicateValues" dxfId="4782" priority="4166"/>
  </conditionalFormatting>
  <conditionalFormatting sqref="C171">
    <cfRule type="duplicateValues" dxfId="4781" priority="3882"/>
    <cfRule type="duplicateValues" dxfId="4780" priority="3570"/>
    <cfRule type="duplicateValues" dxfId="4779" priority="3273"/>
    <cfRule type="duplicateValues" dxfId="4778" priority="2947"/>
    <cfRule type="duplicateValues" dxfId="4777" priority="4209"/>
    <cfRule type="duplicateValues" dxfId="4776" priority="3853"/>
    <cfRule type="duplicateValues" dxfId="4775" priority="2932"/>
    <cfRule type="duplicateValues" dxfId="4774" priority="2620"/>
    <cfRule type="duplicateValues" dxfId="4773" priority="4794"/>
    <cfRule type="duplicateValues" dxfId="4772" priority="4495"/>
    <cfRule type="duplicateValues" dxfId="4771" priority="3867"/>
    <cfRule type="duplicateValues" dxfId="4770" priority="4823"/>
    <cfRule type="duplicateValues" dxfId="4769" priority="4510"/>
    <cfRule type="duplicateValues" dxfId="4768" priority="2918"/>
    <cfRule type="duplicateValues" dxfId="4767" priority="4524"/>
    <cfRule type="duplicateValues" dxfId="4766" priority="4808"/>
    <cfRule type="duplicateValues" dxfId="4765" priority="3555"/>
    <cfRule type="duplicateValues" dxfId="4764" priority="2635"/>
    <cfRule type="duplicateValues" dxfId="4763" priority="2649"/>
    <cfRule type="duplicateValues" dxfId="4762" priority="3584"/>
    <cfRule type="duplicateValues" dxfId="4761" priority="4165"/>
  </conditionalFormatting>
  <conditionalFormatting sqref="C172">
    <cfRule type="duplicateValues" dxfId="4760" priority="2961"/>
    <cfRule type="duplicateValues" dxfId="4759" priority="4509"/>
    <cfRule type="duplicateValues" dxfId="4758" priority="4480"/>
    <cfRule type="duplicateValues" dxfId="4757" priority="3258"/>
    <cfRule type="duplicateValues" dxfId="4756" priority="3852"/>
    <cfRule type="duplicateValues" dxfId="4755" priority="2619"/>
    <cfRule type="duplicateValues" dxfId="4754" priority="3272"/>
    <cfRule type="duplicateValues" dxfId="4753" priority="4843"/>
    <cfRule type="duplicateValues" dxfId="4752" priority="4494"/>
    <cfRule type="duplicateValues" dxfId="4751" priority="2605"/>
    <cfRule type="duplicateValues" dxfId="4750" priority="4194"/>
    <cfRule type="duplicateValues" dxfId="4749" priority="4793"/>
    <cfRule type="duplicateValues" dxfId="4748" priority="3554"/>
    <cfRule type="duplicateValues" dxfId="4747" priority="3540"/>
    <cfRule type="duplicateValues" dxfId="4746" priority="4179"/>
    <cfRule type="duplicateValues" dxfId="4745" priority="2634"/>
    <cfRule type="duplicateValues" dxfId="4744" priority="2917"/>
    <cfRule type="duplicateValues" dxfId="4743" priority="3243"/>
    <cfRule type="duplicateValues" dxfId="4742" priority="3569"/>
    <cfRule type="duplicateValues" dxfId="4741" priority="3896"/>
  </conditionalFormatting>
  <conditionalFormatting sqref="C173">
    <cfRule type="duplicateValues" dxfId="4740" priority="3228"/>
    <cfRule type="duplicateValues" dxfId="4739" priority="2604"/>
    <cfRule type="duplicateValues" dxfId="4738" priority="4822"/>
    <cfRule type="duplicateValues" dxfId="4737" priority="4523"/>
    <cfRule type="duplicateValues" dxfId="4736" priority="2946"/>
    <cfRule type="duplicateValues" dxfId="4735" priority="4807"/>
    <cfRule type="duplicateValues" dxfId="4734" priority="3881"/>
    <cfRule type="duplicateValues" dxfId="4733" priority="3242"/>
    <cfRule type="duplicateValues" dxfId="4732" priority="2648"/>
    <cfRule type="duplicateValues" dxfId="4731" priority="3583"/>
    <cfRule type="duplicateValues" dxfId="4730" priority="2931"/>
    <cfRule type="duplicateValues" dxfId="4729" priority="3539"/>
    <cfRule type="duplicateValues" dxfId="4728" priority="4479"/>
    <cfRule type="duplicateValues" dxfId="4727" priority="3866"/>
    <cfRule type="duplicateValues" dxfId="4726" priority="3257"/>
    <cfRule type="duplicateValues" dxfId="4725" priority="4164"/>
  </conditionalFormatting>
  <conditionalFormatting sqref="C174">
    <cfRule type="duplicateValues" dxfId="4724" priority="2618"/>
    <cfRule type="duplicateValues" dxfId="4723" priority="4792"/>
    <cfRule type="duplicateValues" dxfId="4722" priority="4493"/>
    <cfRule type="duplicateValues" dxfId="4721" priority="3271"/>
    <cfRule type="duplicateValues" dxfId="4720" priority="3568"/>
    <cfRule type="duplicateValues" dxfId="4719" priority="3227"/>
    <cfRule type="duplicateValues" dxfId="4718" priority="2916"/>
    <cfRule type="duplicateValues" dxfId="4717" priority="2633"/>
    <cfRule type="duplicateValues" dxfId="4716" priority="3851"/>
    <cfRule type="duplicateValues" dxfId="4715" priority="4508"/>
    <cfRule type="duplicateValues" dxfId="4714" priority="3553"/>
  </conditionalFormatting>
  <conditionalFormatting sqref="C174:C180">
    <cfRule type="duplicateValues" dxfId="4713" priority="4842"/>
  </conditionalFormatting>
  <conditionalFormatting sqref="C175">
    <cfRule type="duplicateValues" dxfId="4712" priority="3538"/>
    <cfRule type="duplicateValues" dxfId="4711" priority="3241"/>
    <cfRule type="duplicateValues" dxfId="4710" priority="4478"/>
    <cfRule type="duplicateValues" dxfId="4709" priority="3256"/>
    <cfRule type="duplicateValues" dxfId="4708" priority="2603"/>
  </conditionalFormatting>
  <conditionalFormatting sqref="C176">
    <cfRule type="duplicateValues" dxfId="4707" priority="3226"/>
  </conditionalFormatting>
  <conditionalFormatting sqref="C179:C185">
    <cfRule type="duplicateValues" dxfId="4706" priority="4841"/>
  </conditionalFormatting>
  <conditionalFormatting sqref="C182">
    <cfRule type="duplicateValues" dxfId="4705" priority="1751"/>
  </conditionalFormatting>
  <conditionalFormatting sqref="C183">
    <cfRule type="duplicateValues" dxfId="4704" priority="2337"/>
    <cfRule type="duplicateValues" dxfId="4703" priority="1741"/>
    <cfRule type="duplicateValues" dxfId="4702" priority="1731"/>
    <cfRule type="duplicateValues" dxfId="4701" priority="584"/>
    <cfRule type="duplicateValues" dxfId="4700" priority="4208"/>
    <cfRule type="duplicateValues" dxfId="4699" priority="1458"/>
  </conditionalFormatting>
  <conditionalFormatting sqref="C184">
    <cfRule type="duplicateValues" dxfId="4698" priority="1721"/>
    <cfRule type="duplicateValues" dxfId="4697" priority="4840"/>
    <cfRule type="duplicateValues" dxfId="4696" priority="1165"/>
    <cfRule type="duplicateValues" dxfId="4695" priority="2960"/>
    <cfRule type="duplicateValues" dxfId="4694" priority="4178"/>
    <cfRule type="duplicateValues" dxfId="4693" priority="1438"/>
    <cfRule type="duplicateValues" dxfId="4692" priority="574"/>
    <cfRule type="duplicateValues" dxfId="4691" priority="4193"/>
    <cfRule type="duplicateValues" dxfId="4690" priority="1448"/>
    <cfRule type="duplicateValues" dxfId="4689" priority="291"/>
    <cfRule type="duplicateValues" dxfId="4688" priority="2317"/>
    <cfRule type="duplicateValues" dxfId="4687" priority="3895"/>
    <cfRule type="duplicateValues" dxfId="4686" priority="2044"/>
    <cfRule type="duplicateValues" dxfId="4685" priority="2327"/>
    <cfRule type="duplicateValues" dxfId="4684" priority="564"/>
  </conditionalFormatting>
  <conditionalFormatting sqref="C185">
    <cfRule type="duplicateValues" dxfId="4683" priority="4522"/>
    <cfRule type="duplicateValues" dxfId="4682" priority="1145"/>
    <cfRule type="duplicateValues" dxfId="4681" priority="2024"/>
    <cfRule type="duplicateValues" dxfId="4680" priority="4806"/>
    <cfRule type="duplicateValues" dxfId="4679" priority="3582"/>
    <cfRule type="duplicateValues" dxfId="4678" priority="2307"/>
    <cfRule type="duplicateValues" dxfId="4677" priority="2034"/>
    <cfRule type="duplicateValues" dxfId="4676" priority="3865"/>
    <cfRule type="duplicateValues" dxfId="4675" priority="2945"/>
    <cfRule type="duplicateValues" dxfId="4674" priority="3880"/>
    <cfRule type="duplicateValues" dxfId="4673" priority="873"/>
    <cfRule type="duplicateValues" dxfId="4672" priority="271"/>
    <cfRule type="duplicateValues" dxfId="4671" priority="554"/>
    <cfRule type="duplicateValues" dxfId="4670" priority="281"/>
    <cfRule type="duplicateValues" dxfId="4669" priority="1155"/>
    <cfRule type="duplicateValues" dxfId="4668" priority="2930"/>
    <cfRule type="duplicateValues" dxfId="4667" priority="4163"/>
    <cfRule type="duplicateValues" dxfId="4666" priority="1428"/>
    <cfRule type="duplicateValues" dxfId="4665" priority="2647"/>
    <cfRule type="duplicateValues" dxfId="4664" priority="4821"/>
  </conditionalFormatting>
  <conditionalFormatting sqref="C186">
    <cfRule type="duplicateValues" dxfId="4663" priority="3270"/>
    <cfRule type="duplicateValues" dxfId="4662" priority="2915"/>
    <cfRule type="duplicateValues" dxfId="4661" priority="4492"/>
    <cfRule type="duplicateValues" dxfId="4660" priority="2014"/>
    <cfRule type="duplicateValues" dxfId="4659" priority="1135"/>
    <cfRule type="duplicateValues" dxfId="4658" priority="4791"/>
    <cfRule type="duplicateValues" dxfId="4657" priority="3567"/>
    <cfRule type="duplicateValues" dxfId="4656" priority="3850"/>
    <cfRule type="duplicateValues" dxfId="4655" priority="2617"/>
    <cfRule type="duplicateValues" dxfId="4654" priority="2632"/>
    <cfRule type="duplicateValues" dxfId="4653" priority="853"/>
    <cfRule type="duplicateValues" dxfId="4652" priority="3552"/>
    <cfRule type="duplicateValues" dxfId="4651" priority="261"/>
    <cfRule type="duplicateValues" dxfId="4650" priority="4507"/>
    <cfRule type="duplicateValues" dxfId="4649" priority="863"/>
  </conditionalFormatting>
  <conditionalFormatting sqref="C187">
    <cfRule type="duplicateValues" dxfId="4648" priority="3240"/>
    <cfRule type="duplicateValues" dxfId="4647" priority="3537"/>
    <cfRule type="duplicateValues" dxfId="4646" priority="3255"/>
    <cfRule type="duplicateValues" dxfId="4645" priority="2602"/>
    <cfRule type="duplicateValues" dxfId="4644" priority="4477"/>
    <cfRule type="duplicateValues" dxfId="4643" priority="843"/>
  </conditionalFormatting>
  <conditionalFormatting sqref="C188">
    <cfRule type="duplicateValues" dxfId="4642" priority="3225"/>
  </conditionalFormatting>
  <conditionalFormatting sqref="C192:C202">
    <cfRule type="duplicateValues" dxfId="4641" priority="4839"/>
  </conditionalFormatting>
  <conditionalFormatting sqref="C204">
    <cfRule type="duplicateValues" dxfId="4640" priority="1711"/>
  </conditionalFormatting>
  <conditionalFormatting sqref="C205">
    <cfRule type="duplicateValues" dxfId="4639" priority="1567"/>
    <cfRule type="duplicateValues" dxfId="4638" priority="1750"/>
    <cfRule type="duplicateValues" dxfId="4637" priority="544"/>
    <cfRule type="duplicateValues" dxfId="4636" priority="2297"/>
    <cfRule type="duplicateValues" dxfId="4635" priority="4153"/>
    <cfRule type="duplicateValues" dxfId="4634" priority="1702"/>
    <cfRule type="duplicateValues" dxfId="4633" priority="1693"/>
    <cfRule type="duplicateValues" dxfId="4632" priority="1418"/>
  </conditionalFormatting>
  <conditionalFormatting sqref="C206">
    <cfRule type="duplicateValues" dxfId="4631" priority="1558"/>
    <cfRule type="duplicateValues" dxfId="4630" priority="1684"/>
    <cfRule type="duplicateValues" dxfId="4629" priority="2153"/>
    <cfRule type="duplicateValues" dxfId="4628" priority="400"/>
    <cfRule type="duplicateValues" dxfId="4627" priority="4009"/>
    <cfRule type="duplicateValues" dxfId="4626" priority="1603"/>
    <cfRule type="duplicateValues" dxfId="4625" priority="1125"/>
    <cfRule type="duplicateValues" dxfId="4624" priority="4207"/>
    <cfRule type="duplicateValues" dxfId="4623" priority="1274"/>
    <cfRule type="duplicateValues" dxfId="4622" priority="1400"/>
    <cfRule type="duplicateValues" dxfId="4621" priority="2336"/>
    <cfRule type="duplicateValues" dxfId="4620" priority="4781"/>
    <cfRule type="duplicateValues" dxfId="4619" priority="2004"/>
    <cfRule type="duplicateValues" dxfId="4618" priority="526"/>
    <cfRule type="duplicateValues" dxfId="4617" priority="1740"/>
    <cfRule type="duplicateValues" dxfId="4616" priority="251"/>
    <cfRule type="duplicateValues" dxfId="4615" priority="2288"/>
    <cfRule type="duplicateValues" dxfId="4614" priority="2279"/>
    <cfRule type="duplicateValues" dxfId="4613" priority="1457"/>
    <cfRule type="duplicateValues" dxfId="4612" priority="3840"/>
    <cfRule type="duplicateValues" dxfId="4611" priority="1640"/>
    <cfRule type="duplicateValues" dxfId="4610" priority="583"/>
    <cfRule type="duplicateValues" dxfId="4609" priority="1409"/>
    <cfRule type="duplicateValues" dxfId="4608" priority="1710"/>
    <cfRule type="duplicateValues" dxfId="4607" priority="4135"/>
    <cfRule type="duplicateValues" dxfId="4606" priority="4144"/>
    <cfRule type="duplicateValues" dxfId="4605" priority="2905"/>
    <cfRule type="duplicateValues" dxfId="4604" priority="1730"/>
    <cfRule type="duplicateValues" dxfId="4603" priority="535"/>
    <cfRule type="duplicateValues" dxfId="4602" priority="1549"/>
  </conditionalFormatting>
  <conditionalFormatting sqref="C207">
    <cfRule type="duplicateValues" dxfId="4601" priority="4467"/>
    <cfRule type="duplicateValues" dxfId="4600" priority="233"/>
    <cfRule type="duplicateValues" dxfId="4599" priority="573"/>
    <cfRule type="duplicateValues" dxfId="4598" priority="290"/>
    <cfRule type="duplicateValues" dxfId="4597" priority="1417"/>
    <cfRule type="duplicateValues" dxfId="4596" priority="833"/>
    <cfRule type="duplicateValues" dxfId="4595" priority="2226"/>
    <cfRule type="duplicateValues" dxfId="4594" priority="4082"/>
    <cfRule type="duplicateValues" dxfId="4593" priority="2144"/>
    <cfRule type="duplicateValues" dxfId="4592" priority="1692"/>
    <cfRule type="duplicateValues" dxfId="4591" priority="2592"/>
    <cfRule type="duplicateValues" dxfId="4590" priority="4000"/>
    <cfRule type="duplicateValues" dxfId="4589" priority="473"/>
    <cfRule type="duplicateValues" dxfId="4588" priority="1256"/>
    <cfRule type="duplicateValues" dxfId="4587" priority="242"/>
    <cfRule type="duplicateValues" dxfId="4586" priority="2270"/>
    <cfRule type="duplicateValues" dxfId="4585" priority="2296"/>
    <cfRule type="duplicateValues" dxfId="4584" priority="1310"/>
    <cfRule type="duplicateValues" dxfId="4583" priority="1622"/>
    <cfRule type="duplicateValues" dxfId="4582" priority="1749"/>
    <cfRule type="duplicateValues" dxfId="4581" priority="3822"/>
    <cfRule type="duplicateValues" dxfId="4580" priority="1860"/>
    <cfRule type="duplicateValues" dxfId="4579" priority="563"/>
    <cfRule type="duplicateValues" dxfId="4578" priority="1447"/>
    <cfRule type="duplicateValues" dxfId="4577" priority="2316"/>
    <cfRule type="duplicateValues" dxfId="4576" priority="4192"/>
    <cfRule type="duplicateValues" dxfId="4575" priority="4126"/>
    <cfRule type="duplicateValues" dxfId="4574" priority="1540"/>
    <cfRule type="duplicateValues" dxfId="4573" priority="3831"/>
    <cfRule type="duplicateValues" dxfId="4572" priority="2326"/>
    <cfRule type="duplicateValues" dxfId="4571" priority="4152"/>
    <cfRule type="duplicateValues" dxfId="4570" priority="2959"/>
    <cfRule type="duplicateValues" dxfId="4569" priority="2761"/>
    <cfRule type="duplicateValues" dxfId="4568" priority="1594"/>
    <cfRule type="duplicateValues" dxfId="4567" priority="1265"/>
    <cfRule type="duplicateValues" dxfId="4566" priority="4838"/>
    <cfRule type="duplicateValues" dxfId="4565" priority="2043"/>
    <cfRule type="duplicateValues" dxfId="4564" priority="3696"/>
    <cfRule type="duplicateValues" dxfId="4563" priority="2135"/>
    <cfRule type="duplicateValues" dxfId="4562" priority="517"/>
    <cfRule type="duplicateValues" dxfId="4561" priority="107"/>
    <cfRule type="duplicateValues" dxfId="4560" priority="1631"/>
    <cfRule type="duplicateValues" dxfId="4559" priority="382"/>
    <cfRule type="duplicateValues" dxfId="4558" priority="1995"/>
    <cfRule type="duplicateValues" dxfId="4557" priority="1391"/>
    <cfRule type="duplicateValues" dxfId="4556" priority="1986"/>
    <cfRule type="duplicateValues" dxfId="4555" priority="436"/>
    <cfRule type="duplicateValues" dxfId="4554" priority="3991"/>
    <cfRule type="duplicateValues" dxfId="4553" priority="1675"/>
    <cfRule type="duplicateValues" dxfId="4552" priority="4045"/>
    <cfRule type="duplicateValues" dxfId="4551" priority="4177"/>
    <cfRule type="duplicateValues" dxfId="4550" priority="3894"/>
    <cfRule type="duplicateValues" dxfId="4549" priority="1720"/>
    <cfRule type="duplicateValues" dxfId="4548" priority="981"/>
    <cfRule type="duplicateValues" dxfId="4547" priority="391"/>
    <cfRule type="duplicateValues" dxfId="4546" priority="1496"/>
    <cfRule type="duplicateValues" dxfId="4545" priority="1107"/>
    <cfRule type="duplicateValues" dxfId="4544" priority="4637"/>
    <cfRule type="duplicateValues" dxfId="4543" priority="543"/>
    <cfRule type="duplicateValues" dxfId="4542" priority="1347"/>
    <cfRule type="duplicateValues" dxfId="4541" priority="4763"/>
    <cfRule type="duplicateValues" dxfId="4540" priority="1437"/>
    <cfRule type="duplicateValues" dxfId="4539" priority="3527"/>
    <cfRule type="duplicateValues" dxfId="4538" priority="4772"/>
    <cfRule type="duplicateValues" dxfId="4537" priority="2189"/>
    <cfRule type="duplicateValues" dxfId="4536" priority="1701"/>
    <cfRule type="duplicateValues" dxfId="4535" priority="2887"/>
    <cfRule type="duplicateValues" dxfId="4534" priority="2896"/>
    <cfRule type="duplicateValues" dxfId="4533" priority="1164"/>
    <cfRule type="duplicateValues" dxfId="4532" priority="1585"/>
    <cfRule type="duplicateValues" dxfId="4531" priority="1116"/>
    <cfRule type="duplicateValues" dxfId="4530" priority="1566"/>
  </conditionalFormatting>
  <conditionalFormatting sqref="C208">
    <cfRule type="duplicateValues" dxfId="4529" priority="2208"/>
    <cfRule type="duplicateValues" dxfId="4528" priority="3769"/>
    <cfRule type="duplicateValues" dxfId="4527" priority="1273"/>
    <cfRule type="duplicateValues" dxfId="4526" priority="2646"/>
    <cfRule type="duplicateValues" dxfId="4525" priority="2180"/>
    <cfRule type="duplicateValues" dxfId="4524" priority="872"/>
    <cfRule type="duplicateValues" dxfId="4523" priority="4458"/>
    <cfRule type="duplicateValues" dxfId="4522" priority="2171"/>
    <cfRule type="duplicateValues" dxfId="4521" priority="4449"/>
    <cfRule type="duplicateValues" dxfId="4520" priority="3732"/>
    <cfRule type="duplicateValues" dxfId="4519" priority="2152"/>
    <cfRule type="duplicateValues" dxfId="4518" priority="2126"/>
    <cfRule type="duplicateValues" dxfId="4517" priority="2082"/>
    <cfRule type="duplicateValues" dxfId="4516" priority="1408"/>
    <cfRule type="duplicateValues" dxfId="4515" priority="2743"/>
    <cfRule type="duplicateValues" dxfId="4514" priority="2752"/>
    <cfRule type="duplicateValues" dxfId="4513" priority="89"/>
    <cfRule type="duplicateValues" dxfId="4512" priority="2033"/>
    <cfRule type="duplicateValues" dxfId="4511" priority="2023"/>
    <cfRule type="duplicateValues" dxfId="4510" priority="1399"/>
    <cfRule type="duplicateValues" dxfId="4509" priority="98"/>
    <cfRule type="duplicateValues" dxfId="4508" priority="3687"/>
    <cfRule type="duplicateValues" dxfId="4507" priority="2797"/>
    <cfRule type="duplicateValues" dxfId="4506" priority="3678"/>
    <cfRule type="duplicateValues" dxfId="4505" priority="2003"/>
    <cfRule type="duplicateValues" dxfId="4504" priority="1977"/>
    <cfRule type="duplicateValues" dxfId="4503" priority="963"/>
    <cfRule type="duplicateValues" dxfId="4502" priority="2834"/>
    <cfRule type="duplicateValues" dxfId="4501" priority="143"/>
    <cfRule type="duplicateValues" dxfId="4500" priority="972"/>
    <cfRule type="duplicateValues" dxfId="4499" priority="1933"/>
    <cfRule type="duplicateValues" dxfId="4498" priority="4323"/>
    <cfRule type="duplicateValues" dxfId="4497" priority="2878"/>
    <cfRule type="duplicateValues" dxfId="4496" priority="1896"/>
    <cfRule type="duplicateValues" dxfId="4495" priority="2904"/>
    <cfRule type="duplicateValues" dxfId="4494" priority="1382"/>
    <cfRule type="duplicateValues" dxfId="4493" priority="180"/>
    <cfRule type="duplicateValues" dxfId="4492" priority="1017"/>
    <cfRule type="duplicateValues" dxfId="4491" priority="1851"/>
    <cfRule type="duplicateValues" dxfId="4490" priority="2929"/>
    <cfRule type="duplicateValues" dxfId="4489" priority="1842"/>
    <cfRule type="duplicateValues" dxfId="4488" priority="224"/>
    <cfRule type="duplicateValues" dxfId="4487" priority="2944"/>
    <cfRule type="duplicateValues" dxfId="4486" priority="1054"/>
    <cfRule type="duplicateValues" dxfId="4485" priority="250"/>
    <cfRule type="duplicateValues" dxfId="4484" priority="3581"/>
    <cfRule type="duplicateValues" dxfId="4483" priority="270"/>
    <cfRule type="duplicateValues" dxfId="4482" priority="280"/>
    <cfRule type="duplicateValues" dxfId="4481" priority="4206"/>
    <cfRule type="duplicateValues" dxfId="4480" priority="1292"/>
    <cfRule type="duplicateValues" dxfId="4479" priority="1739"/>
    <cfRule type="duplicateValues" dxfId="4478" priority="1729"/>
    <cfRule type="duplicateValues" dxfId="4477" priority="1098"/>
    <cfRule type="duplicateValues" dxfId="4476" priority="329"/>
    <cfRule type="duplicateValues" dxfId="4475" priority="4162"/>
    <cfRule type="duplicateValues" dxfId="4474" priority="1683"/>
    <cfRule type="duplicateValues" dxfId="4473" priority="373"/>
    <cfRule type="duplicateValues" dxfId="4472" priority="1124"/>
    <cfRule type="duplicateValues" dxfId="4471" priority="4143"/>
    <cfRule type="duplicateValues" dxfId="4470" priority="4134"/>
    <cfRule type="duplicateValues" dxfId="4469" priority="1666"/>
    <cfRule type="duplicateValues" dxfId="4468" priority="1657"/>
    <cfRule type="duplicateValues" dxfId="4467" priority="399"/>
    <cfRule type="duplicateValues" dxfId="4466" priority="1144"/>
    <cfRule type="duplicateValues" dxfId="4465" priority="1639"/>
    <cfRule type="duplicateValues" dxfId="4464" priority="418"/>
    <cfRule type="duplicateValues" dxfId="4463" priority="4117"/>
    <cfRule type="duplicateValues" dxfId="4462" priority="1154"/>
    <cfRule type="duplicateValues" dxfId="4461" priority="3518"/>
    <cfRule type="duplicateValues" dxfId="4460" priority="427"/>
    <cfRule type="duplicateValues" dxfId="4459" priority="4780"/>
    <cfRule type="duplicateValues" dxfId="4458" priority="1602"/>
    <cfRule type="duplicateValues" dxfId="4457" priority="3509"/>
    <cfRule type="duplicateValues" dxfId="4456" priority="3383"/>
    <cfRule type="duplicateValues" dxfId="4455" priority="1576"/>
    <cfRule type="duplicateValues" dxfId="4454" priority="455"/>
    <cfRule type="duplicateValues" dxfId="4453" priority="1338"/>
    <cfRule type="duplicateValues" dxfId="4452" priority="1557"/>
    <cfRule type="duplicateValues" dxfId="4451" priority="464"/>
    <cfRule type="duplicateValues" dxfId="4450" priority="4073"/>
    <cfRule type="duplicateValues" dxfId="4449" priority="1548"/>
    <cfRule type="duplicateValues" dxfId="4448" priority="1531"/>
    <cfRule type="duplicateValues" dxfId="4447" priority="4064"/>
    <cfRule type="duplicateValues" dxfId="4446" priority="3215"/>
    <cfRule type="duplicateValues" dxfId="4445" priority="1203"/>
    <cfRule type="duplicateValues" dxfId="4444" priority="2448"/>
    <cfRule type="duplicateValues" dxfId="4443" priority="1301"/>
    <cfRule type="duplicateValues" dxfId="4442" priority="508"/>
    <cfRule type="duplicateValues" dxfId="4441" priority="1487"/>
    <cfRule type="duplicateValues" dxfId="4440" priority="4036"/>
    <cfRule type="duplicateValues" dxfId="4439" priority="1478"/>
    <cfRule type="duplicateValues" dxfId="4438" priority="1329"/>
    <cfRule type="duplicateValues" dxfId="4437" priority="525"/>
    <cfRule type="duplicateValues" dxfId="4436" priority="4027"/>
    <cfRule type="duplicateValues" dxfId="4435" priority="534"/>
    <cfRule type="duplicateValues" dxfId="4434" priority="1613"/>
    <cfRule type="duplicateValues" dxfId="4433" priority="1456"/>
    <cfRule type="duplicateValues" dxfId="4432" priority="553"/>
    <cfRule type="duplicateValues" dxfId="4431" priority="4008"/>
    <cfRule type="duplicateValues" dxfId="4430" priority="1247"/>
    <cfRule type="duplicateValues" dxfId="4429" priority="582"/>
    <cfRule type="duplicateValues" dxfId="4428" priority="3982"/>
    <cfRule type="duplicateValues" dxfId="4427" priority="4820"/>
    <cfRule type="duplicateValues" dxfId="4426" priority="3938"/>
    <cfRule type="duplicateValues" dxfId="4425" priority="4805"/>
    <cfRule type="duplicateValues" dxfId="4424" priority="4754"/>
    <cfRule type="duplicateValues" dxfId="4423" priority="4710"/>
    <cfRule type="duplicateValues" dxfId="4422" priority="4673"/>
    <cfRule type="duplicateValues" dxfId="4421" priority="4628"/>
    <cfRule type="duplicateValues" dxfId="4420" priority="4619"/>
    <cfRule type="duplicateValues" dxfId="4419" priority="690"/>
    <cfRule type="duplicateValues" dxfId="4418" priority="3879"/>
    <cfRule type="duplicateValues" dxfId="4417" priority="4521"/>
    <cfRule type="duplicateValues" dxfId="4416" priority="1427"/>
    <cfRule type="duplicateValues" dxfId="4415" priority="3864"/>
    <cfRule type="duplicateValues" dxfId="4414" priority="3839"/>
    <cfRule type="duplicateValues" dxfId="4413" priority="2335"/>
    <cfRule type="duplicateValues" dxfId="4412" priority="2306"/>
    <cfRule type="duplicateValues" dxfId="4411" priority="2574"/>
    <cfRule type="duplicateValues" dxfId="4410" priority="2287"/>
    <cfRule type="duplicateValues" dxfId="4409" priority="3813"/>
    <cfRule type="duplicateValues" dxfId="4408" priority="2583"/>
    <cfRule type="duplicateValues" dxfId="4407" priority="2278"/>
    <cfRule type="duplicateValues" dxfId="4406" priority="2261"/>
    <cfRule type="duplicateValues" dxfId="4405" priority="815"/>
    <cfRule type="duplicateValues" dxfId="4404" priority="824"/>
    <cfRule type="duplicateValues" dxfId="4403" priority="2217"/>
  </conditionalFormatting>
  <conditionalFormatting sqref="C209">
    <cfRule type="duplicateValues" dxfId="4402" priority="215"/>
    <cfRule type="duplicateValues" dxfId="4401" priority="2188"/>
    <cfRule type="duplicateValues" dxfId="4400" priority="4466"/>
    <cfRule type="duplicateValues" dxfId="4399" priority="490"/>
    <cfRule type="duplicateValues" dxfId="4398" priority="1513"/>
    <cfRule type="duplicateValues" dxfId="4397" priority="1185"/>
    <cfRule type="duplicateValues" dxfId="4396" priority="4055"/>
    <cfRule type="duplicateValues" dxfId="4395" priority="1593"/>
    <cfRule type="duplicateValues" dxfId="4394" priority="3760"/>
    <cfRule type="duplicateValues" dxfId="4393" priority="4664"/>
    <cfRule type="duplicateValues" dxfId="4392" priority="446"/>
    <cfRule type="duplicateValues" dxfId="4391" priority="1648"/>
    <cfRule type="duplicateValues" dxfId="4390" priority="499"/>
    <cfRule type="duplicateValues" dxfId="4389" priority="4655"/>
    <cfRule type="duplicateValues" dxfId="4388" priority="862"/>
    <cfRule type="duplicateValues" dxfId="4387" priority="1134"/>
    <cfRule type="duplicateValues" dxfId="4386" priority="390"/>
    <cfRule type="duplicateValues" dxfId="4385" priority="162"/>
    <cfRule type="duplicateValues" dxfId="4384" priority="1495"/>
    <cfRule type="duplicateValues" dxfId="4383" priority="1346"/>
    <cfRule type="duplicateValues" dxfId="4382" priority="3419"/>
    <cfRule type="duplicateValues" dxfId="4381" priority="672"/>
    <cfRule type="duplicateValues" dxfId="4380" priority="4044"/>
    <cfRule type="duplicateValues" dxfId="4379" priority="3072"/>
    <cfRule type="duplicateValues" dxfId="4378" priority="1674"/>
    <cfRule type="duplicateValues" dxfId="4377" priority="1584"/>
    <cfRule type="duplicateValues" dxfId="4376" priority="1915"/>
    <cfRule type="duplicateValues" dxfId="4375" priority="2690"/>
    <cfRule type="duplicateValues" dxfId="4374" priority="1309"/>
    <cfRule type="duplicateValues" dxfId="4373" priority="516"/>
    <cfRule type="duplicateValues" dxfId="4372" priority="381"/>
    <cfRule type="duplicateValues" dxfId="4371" priority="4636"/>
    <cfRule type="duplicateValues" dxfId="4370" priority="4099"/>
    <cfRule type="duplicateValues" dxfId="4369" priority="1320"/>
    <cfRule type="duplicateValues" dxfId="4368" priority="681"/>
    <cfRule type="duplicateValues" dxfId="4367" priority="3456"/>
    <cfRule type="duplicateValues" dxfId="4366" priority="980"/>
    <cfRule type="duplicateValues" dxfId="4365" priority="1924"/>
    <cfRule type="duplicateValues" dxfId="4364" priority="3893"/>
    <cfRule type="duplicateValues" dxfId="4363" priority="4610"/>
    <cfRule type="duplicateValues" dxfId="4362" priority="4566"/>
    <cfRule type="duplicateValues" dxfId="4361" priority="2869"/>
    <cfRule type="duplicateValues" dxfId="4360" priority="1968"/>
    <cfRule type="duplicateValues" dxfId="4359" priority="134"/>
    <cfRule type="duplicateValues" dxfId="4358" priority="364"/>
    <cfRule type="duplicateValues" dxfId="4357" priority="472"/>
    <cfRule type="duplicateValues" dxfId="4356" priority="125"/>
    <cfRule type="duplicateValues" dxfId="4355" priority="2825"/>
    <cfRule type="duplicateValues" dxfId="4354" priority="1115"/>
    <cfRule type="duplicateValues" dxfId="4353" priority="1469"/>
    <cfRule type="duplicateValues" dxfId="4352" priority="435"/>
    <cfRule type="duplicateValues" dxfId="4351" priority="4018"/>
    <cfRule type="duplicateValues" dxfId="4350" priority="1985"/>
    <cfRule type="duplicateValues" dxfId="4349" priority="3374"/>
    <cfRule type="duplicateValues" dxfId="4348" priority="3669"/>
    <cfRule type="duplicateValues" dxfId="4347" priority="2816"/>
    <cfRule type="duplicateValues" dxfId="4346" priority="4506"/>
    <cfRule type="duplicateValues" dxfId="4345" priority="3551"/>
    <cfRule type="duplicateValues" dxfId="4344" priority="1106"/>
    <cfRule type="duplicateValues" dxfId="4343" priority="3500"/>
    <cfRule type="duplicateValues" dxfId="4342" priority="954"/>
    <cfRule type="duplicateValues" dxfId="4341" priority="1238"/>
    <cfRule type="duplicateValues" dxfId="4340" priority="1719"/>
    <cfRule type="duplicateValues" dxfId="4339" priority="4176"/>
    <cfRule type="duplicateValues" dxfId="4338" priority="409"/>
    <cfRule type="duplicateValues" dxfId="4337" priority="726"/>
    <cfRule type="duplicateValues" dxfId="4336" priority="4359"/>
    <cfRule type="duplicateValues" dxfId="4335" priority="1994"/>
    <cfRule type="duplicateValues" dxfId="4334" priority="106"/>
    <cfRule type="duplicateValues" dxfId="4333" priority="2013"/>
    <cfRule type="duplicateValues" dxfId="4332" priority="320"/>
    <cfRule type="duplicateValues" dxfId="4331" priority="1089"/>
    <cfRule type="duplicateValues" dxfId="4330" priority="4191"/>
    <cfRule type="duplicateValues" dxfId="4329" priority="311"/>
    <cfRule type="duplicateValues" dxfId="4328" priority="4491"/>
    <cfRule type="duplicateValues" dxfId="4327" priority="562"/>
    <cfRule type="duplicateValues" dxfId="4326" priority="2788"/>
    <cfRule type="duplicateValues" dxfId="4325" priority="2779"/>
    <cfRule type="duplicateValues" dxfId="4324" priority="4081"/>
    <cfRule type="duplicateValues" dxfId="4323" priority="3566"/>
    <cfRule type="duplicateValues" dxfId="4322" priority="3999"/>
    <cfRule type="duplicateValues" dxfId="4321" priority="1446"/>
    <cfRule type="duplicateValues" dxfId="4320" priority="3695"/>
    <cfRule type="duplicateValues" dxfId="4319" priority="3365"/>
    <cfRule type="duplicateValues" dxfId="4318" priority="2042"/>
    <cfRule type="duplicateValues" dxfId="4317" priority="572"/>
    <cfRule type="duplicateValues" dxfId="4316" priority="289"/>
    <cfRule type="duplicateValues" dxfId="4315" priority="4396"/>
    <cfRule type="duplicateValues" dxfId="4314" priority="3849"/>
    <cfRule type="duplicateValues" dxfId="4313" priority="1264"/>
    <cfRule type="duplicateValues" dxfId="4312" priority="2521"/>
    <cfRule type="duplicateValues" dxfId="4311" priority="3990"/>
    <cfRule type="duplicateValues" dxfId="4310" priority="80"/>
    <cfRule type="duplicateValues" dxfId="4309" priority="762"/>
    <cfRule type="duplicateValues" dxfId="4308" priority="1789"/>
    <cfRule type="duplicateValues" dxfId="4307" priority="1630"/>
    <cfRule type="duplicateValues" dxfId="4306" priority="260"/>
    <cfRule type="duplicateValues" dxfId="4305" priority="2760"/>
    <cfRule type="duplicateValues" dxfId="4304" priority="2064"/>
    <cfRule type="duplicateValues" dxfId="4303" priority="1539"/>
    <cfRule type="duplicateValues" dxfId="4302" priority="2958"/>
    <cfRule type="duplicateValues" dxfId="4301" priority="3526"/>
    <cfRule type="duplicateValues" dxfId="4300" priority="2325"/>
    <cfRule type="duplicateValues" dxfId="4299" priority="241"/>
    <cfRule type="duplicateValues" dxfId="4298" priority="1045"/>
    <cfRule type="duplicateValues" dxfId="4297" priority="1364"/>
    <cfRule type="duplicateValues" dxfId="4296" priority="2073"/>
    <cfRule type="duplicateValues" dxfId="4295" priority="232"/>
    <cfRule type="duplicateValues" dxfId="4294" priority="2484"/>
    <cfRule type="duplicateValues" dxfId="4293" priority="1373"/>
    <cfRule type="duplicateValues" dxfId="4292" priority="3973"/>
    <cfRule type="duplicateValues" dxfId="4291" priority="3830"/>
    <cfRule type="duplicateValues" dxfId="4290" priority="1036"/>
    <cfRule type="duplicateValues" dxfId="4289" priority="2315"/>
    <cfRule type="duplicateValues" dxfId="4288" priority="3714"/>
    <cfRule type="duplicateValues" dxfId="4287" priority="1436"/>
    <cfRule type="duplicateValues" dxfId="4286" priority="1833"/>
    <cfRule type="duplicateValues" dxfId="4285" priority="3197"/>
    <cfRule type="duplicateValues" dxfId="4284" priority="2565"/>
    <cfRule type="duplicateValues" dxfId="4283" priority="910"/>
    <cfRule type="duplicateValues" dxfId="4282" priority="3821"/>
    <cfRule type="duplicateValues" dxfId="4281" priority="2734"/>
    <cfRule type="duplicateValues" dxfId="4280" priority="1621"/>
    <cfRule type="duplicateValues" dxfId="4279" priority="1194"/>
    <cfRule type="duplicateValues" dxfId="4278" priority="1255"/>
    <cfRule type="duplicateValues" dxfId="4277" priority="2430"/>
    <cfRule type="duplicateValues" dxfId="4276" priority="4837"/>
    <cfRule type="duplicateValues" dxfId="4275" priority="2591"/>
    <cfRule type="duplicateValues" dxfId="4274" priority="2269"/>
    <cfRule type="duplicateValues" dxfId="4273" priority="4108"/>
    <cfRule type="duplicateValues" dxfId="4272" priority="1859"/>
    <cfRule type="duplicateValues" dxfId="4271" priority="2117"/>
    <cfRule type="duplicateValues" dxfId="4270" priority="3625"/>
    <cfRule type="duplicateValues" dxfId="4269" priority="806"/>
    <cfRule type="duplicateValues" dxfId="4268" priority="1008"/>
    <cfRule type="duplicateValues" dxfId="4267" priority="1163"/>
    <cfRule type="duplicateValues" dxfId="4266" priority="3804"/>
    <cfRule type="duplicateValues" dxfId="4265" priority="3723"/>
    <cfRule type="duplicateValues" dxfId="4264" priority="2252"/>
    <cfRule type="duplicateValues" dxfId="4263" priority="2134"/>
    <cfRule type="duplicateValues" dxfId="4262" priority="2914"/>
    <cfRule type="duplicateValues" dxfId="4261" priority="1878"/>
    <cfRule type="duplicateValues" dxfId="4260" priority="4305"/>
    <cfRule type="duplicateValues" dxfId="4259" priority="2243"/>
    <cfRule type="duplicateValues" dxfId="4258" priority="2616"/>
    <cfRule type="duplicateValues" dxfId="4257" priority="2439"/>
    <cfRule type="duplicateValues" dxfId="4256" priority="3206"/>
    <cfRule type="duplicateValues" dxfId="4255" priority="2143"/>
    <cfRule type="duplicateValues" dxfId="4254" priority="999"/>
    <cfRule type="duplicateValues" dxfId="4253" priority="1887"/>
    <cfRule type="duplicateValues" dxfId="4252" priority="4440"/>
    <cfRule type="duplicateValues" dxfId="4251" priority="171"/>
    <cfRule type="duplicateValues" dxfId="4250" priority="2895"/>
    <cfRule type="duplicateValues" dxfId="4249" priority="3929"/>
    <cfRule type="duplicateValues" dxfId="4248" priority="1390"/>
    <cfRule type="duplicateValues" dxfId="4247" priority="4790"/>
    <cfRule type="duplicateValues" dxfId="4246" priority="2225"/>
    <cfRule type="duplicateValues" dxfId="4245" priority="4314"/>
    <cfRule type="duplicateValues" dxfId="4244" priority="3269"/>
    <cfRule type="duplicateValues" dxfId="4243" priority="36"/>
    <cfRule type="duplicateValues" dxfId="4242" priority="4771"/>
    <cfRule type="duplicateValues" dxfId="4241" priority="2886"/>
    <cfRule type="duplicateValues" dxfId="4240" priority="3920"/>
    <cfRule type="duplicateValues" dxfId="4239" priority="4762"/>
    <cfRule type="duplicateValues" dxfId="4238" priority="4125"/>
    <cfRule type="duplicateValues" dxfId="4237" priority="832"/>
    <cfRule type="duplicateValues" dxfId="4236" priority="1283"/>
    <cfRule type="duplicateValues" dxfId="4235" priority="4745"/>
    <cfRule type="duplicateValues" dxfId="4234" priority="2162"/>
    <cfRule type="duplicateValues" dxfId="4233" priority="2631"/>
    <cfRule type="duplicateValues" dxfId="4232" priority="1522"/>
    <cfRule type="duplicateValues" dxfId="4231" priority="852"/>
    <cfRule type="duplicateValues" dxfId="4230" priority="4701"/>
    <cfRule type="duplicateValues" dxfId="4229" priority="4692"/>
    <cfRule type="duplicateValues" dxfId="4228" priority="3751"/>
    <cfRule type="duplicateValues" dxfId="4227" priority="2199"/>
  </conditionalFormatting>
  <conditionalFormatting sqref="C210">
    <cfRule type="duplicateValues" dxfId="4226" priority="3508"/>
    <cfRule type="duplicateValues" dxfId="4225" priority="1202"/>
    <cfRule type="duplicateValues" dxfId="4224" priority="1504"/>
    <cfRule type="duplicateValues" dxfId="4223" priority="4116"/>
    <cfRule type="duplicateValues" dxfId="4222" priority="1656"/>
    <cfRule type="duplicateValues" dxfId="4221" priority="1665"/>
    <cfRule type="duplicateValues" dxfId="4220" priority="3382"/>
    <cfRule type="duplicateValues" dxfId="4219" priority="507"/>
    <cfRule type="duplicateValues" dxfId="4218" priority="1612"/>
    <cfRule type="duplicateValues" dxfId="4217" priority="1486"/>
    <cfRule type="duplicateValues" dxfId="4216" priority="3239"/>
    <cfRule type="duplicateValues" dxfId="4215" priority="3536"/>
    <cfRule type="duplicateValues" dxfId="4214" priority="4090"/>
    <cfRule type="duplicateValues" dxfId="4213" priority="4035"/>
    <cfRule type="duplicateValues" dxfId="4212" priority="1220"/>
    <cfRule type="duplicateValues" dxfId="4211" priority="3144"/>
    <cfRule type="duplicateValues" dxfId="4210" priority="1575"/>
    <cfRule type="duplicateValues" dxfId="4209" priority="1477"/>
    <cfRule type="duplicateValues" dxfId="4208" priority="1176"/>
    <cfRule type="duplicateValues" dxfId="4207" priority="372"/>
    <cfRule type="duplicateValues" dxfId="4206" priority="3063"/>
    <cfRule type="duplicateValues" dxfId="4205" priority="417"/>
    <cfRule type="duplicateValues" dxfId="4204" priority="4026"/>
    <cfRule type="duplicateValues" dxfId="4203" priority="4161"/>
    <cfRule type="duplicateValues" dxfId="4202" priority="3054"/>
    <cfRule type="duplicateValues" dxfId="4201" priority="454"/>
    <cfRule type="duplicateValues" dxfId="4200" priority="2475"/>
    <cfRule type="duplicateValues" dxfId="4199" priority="3447"/>
    <cfRule type="duplicateValues" dxfId="4198" priority="3254"/>
    <cfRule type="duplicateValues" dxfId="4197" priority="355"/>
    <cfRule type="duplicateValues" dxfId="4196" priority="346"/>
    <cfRule type="duplicateValues" dxfId="4195" priority="1328"/>
    <cfRule type="duplicateValues" dxfId="4194" priority="3438"/>
    <cfRule type="duplicateValues" dxfId="4193" priority="552"/>
    <cfRule type="duplicateValues" dxfId="4192" priority="3517"/>
    <cfRule type="duplicateValues" dxfId="4191" priority="2573"/>
    <cfRule type="duplicateValues" dxfId="4190" priority="1097"/>
    <cfRule type="duplicateValues" dxfId="4189" priority="3108"/>
    <cfRule type="duplicateValues" dxfId="4188" priority="1246"/>
    <cfRule type="duplicateValues" dxfId="4187" priority="1355"/>
    <cfRule type="duplicateValues" dxfId="4186" priority="302"/>
    <cfRule type="duplicateValues" dxfId="4185" priority="1080"/>
    <cfRule type="duplicateValues" dxfId="4184" priority="2421"/>
    <cfRule type="duplicateValues" dxfId="4183" priority="1771"/>
    <cfRule type="duplicateValues" dxfId="4182" priority="2447"/>
    <cfRule type="duplicateValues" dxfId="4181" priority="279"/>
    <cfRule type="duplicateValues" dxfId="4180" priority="269"/>
    <cfRule type="duplicateValues" dxfId="4179" priority="1071"/>
    <cfRule type="duplicateValues" dxfId="4178" priority="1780"/>
    <cfRule type="duplicateValues" dxfId="4177" priority="1291"/>
    <cfRule type="duplicateValues" dxfId="4176" priority="3580"/>
    <cfRule type="duplicateValues" dxfId="4175" priority="1053"/>
    <cfRule type="duplicateValues" dxfId="4174" priority="3981"/>
    <cfRule type="duplicateValues" dxfId="4173" priority="4252"/>
    <cfRule type="duplicateValues" dxfId="4172" priority="2943"/>
    <cfRule type="duplicateValues" dxfId="4171" priority="223"/>
    <cfRule type="duplicateValues" dxfId="4170" priority="3312"/>
    <cfRule type="duplicateValues" dxfId="4169" priority="1824"/>
    <cfRule type="duplicateValues" dxfId="4168" priority="2796"/>
    <cfRule type="duplicateValues" dxfId="4167" priority="3607"/>
    <cfRule type="duplicateValues" dxfId="4166" priority="3964"/>
    <cfRule type="duplicateValues" dxfId="4165" priority="1027"/>
    <cfRule type="duplicateValues" dxfId="4164" priority="1841"/>
    <cfRule type="duplicateValues" dxfId="4163" priority="206"/>
    <cfRule type="duplicateValues" dxfId="4162" priority="2928"/>
    <cfRule type="duplicateValues" dxfId="4161" priority="1850"/>
    <cfRule type="duplicateValues" dxfId="4160" priority="3955"/>
    <cfRule type="duplicateValues" dxfId="4159" priority="3616"/>
    <cfRule type="duplicateValues" dxfId="4158" priority="1016"/>
    <cfRule type="duplicateValues" dxfId="4157" priority="197"/>
    <cfRule type="duplicateValues" dxfId="4156" priority="621"/>
    <cfRule type="duplicateValues" dxfId="4155" priority="4296"/>
    <cfRule type="duplicateValues" dxfId="4154" priority="4819"/>
    <cfRule type="duplicateValues" dxfId="4153" priority="1381"/>
    <cfRule type="duplicateValues" dxfId="4152" priority="1869"/>
    <cfRule type="duplicateValues" dxfId="4151" priority="179"/>
    <cfRule type="duplicateValues" dxfId="4150" priority="463"/>
    <cfRule type="duplicateValues" dxfId="4149" priority="3937"/>
    <cfRule type="duplicateValues" dxfId="4148" priority="426"/>
    <cfRule type="duplicateValues" dxfId="4147" priority="4804"/>
    <cfRule type="duplicateValues" dxfId="4146" priority="1895"/>
    <cfRule type="duplicateValues" dxfId="4145" priority="990"/>
    <cfRule type="duplicateValues" dxfId="4144" priority="1906"/>
    <cfRule type="duplicateValues" dxfId="4143" priority="4753"/>
    <cfRule type="duplicateValues" dxfId="4142" priority="4736"/>
    <cfRule type="duplicateValues" dxfId="4141" priority="4727"/>
    <cfRule type="duplicateValues" dxfId="4140" priority="1337"/>
    <cfRule type="duplicateValues" dxfId="4139" priority="4709"/>
    <cfRule type="duplicateValues" dxfId="4138" priority="4683"/>
    <cfRule type="duplicateValues" dxfId="4137" priority="663"/>
    <cfRule type="duplicateValues" dxfId="4136" priority="3911"/>
    <cfRule type="duplicateValues" dxfId="4135" priority="4672"/>
    <cfRule type="duplicateValues" dxfId="4134" priority="4646"/>
    <cfRule type="duplicateValues" dxfId="4133" priority="2503"/>
    <cfRule type="duplicateValues" dxfId="4132" priority="2512"/>
    <cfRule type="duplicateValues" dxfId="4131" priority="3878"/>
    <cfRule type="duplicateValues" dxfId="4130" priority="153"/>
    <cfRule type="duplicateValues" dxfId="4129" priority="2770"/>
    <cfRule type="duplicateValues" dxfId="4128" priority="4520"/>
    <cfRule type="duplicateValues" dxfId="4127" priority="2055"/>
    <cfRule type="duplicateValues" dxfId="4126" priority="3705"/>
    <cfRule type="duplicateValues" dxfId="4125" priority="689"/>
    <cfRule type="duplicateValues" dxfId="4124" priority="1143"/>
    <cfRule type="duplicateValues" dxfId="4123" priority="962"/>
    <cfRule type="duplicateValues" dxfId="4122" priority="1976"/>
    <cfRule type="duplicateValues" dxfId="4121" priority="71"/>
    <cfRule type="duplicateValues" dxfId="4120" priority="2751"/>
    <cfRule type="duplicateValues" dxfId="4119" priority="4350"/>
    <cfRule type="duplicateValues" dxfId="4118" priority="2556"/>
    <cfRule type="duplicateValues" dxfId="4117" priority="717"/>
    <cfRule type="duplicateValues" dxfId="4116" priority="3188"/>
    <cfRule type="duplicateValues" dxfId="4115" priority="4601"/>
    <cfRule type="duplicateValues" dxfId="4114" priority="2742"/>
    <cfRule type="duplicateValues" dxfId="4113" priority="2877"/>
    <cfRule type="duplicateValues" dxfId="4112" priority="3401"/>
    <cfRule type="duplicateValues" dxfId="4111" priority="4627"/>
    <cfRule type="duplicateValues" dxfId="4110" priority="4557"/>
    <cfRule type="duplicateValues" dxfId="4109" priority="2305"/>
    <cfRule type="duplicateValues" dxfId="4108" priority="4322"/>
    <cfRule type="duplicateValues" dxfId="4107" priority="1932"/>
    <cfRule type="duplicateValues" dxfId="4106" priority="4548"/>
    <cfRule type="duplicateValues" dxfId="4105" priority="2081"/>
    <cfRule type="duplicateValues" dxfId="4104" priority="2860"/>
    <cfRule type="duplicateValues" dxfId="4103" priority="2851"/>
    <cfRule type="duplicateValues" dxfId="4102" priority="2725"/>
    <cfRule type="duplicateValues" dxfId="4101" priority="2099"/>
    <cfRule type="duplicateValues" dxfId="4100" priority="3356"/>
    <cfRule type="duplicateValues" dxfId="4099" priority="2582"/>
    <cfRule type="duplicateValues" dxfId="4098" priority="1950"/>
    <cfRule type="duplicateValues" dxfId="4097" priority="481"/>
    <cfRule type="duplicateValues" dxfId="4096" priority="116"/>
    <cfRule type="duplicateValues" dxfId="4095" priority="1530"/>
    <cfRule type="duplicateValues" dxfId="4094" priority="4072"/>
    <cfRule type="duplicateValues" dxfId="4093" priority="797"/>
    <cfRule type="duplicateValues" dxfId="4092" priority="3812"/>
    <cfRule type="duplicateValues" dxfId="4091" priority="901"/>
    <cfRule type="duplicateValues" dxfId="4090" priority="3863"/>
    <cfRule type="duplicateValues" dxfId="4089" priority="2108"/>
    <cfRule type="duplicateValues" dxfId="4088" priority="2807"/>
    <cfRule type="duplicateValues" dxfId="4087" priority="2260"/>
    <cfRule type="duplicateValues" dxfId="4086" priority="2601"/>
    <cfRule type="duplicateValues" dxfId="4085" priority="3677"/>
    <cfRule type="duplicateValues" dxfId="4084" priority="945"/>
    <cfRule type="duplicateValues" dxfId="4083" priority="1426"/>
    <cfRule type="duplicateValues" dxfId="4082" priority="3410"/>
    <cfRule type="duplicateValues" dxfId="4081" priority="2125"/>
    <cfRule type="duplicateValues" dxfId="4080" priority="971"/>
    <cfRule type="duplicateValues" dxfId="4079" priority="4431"/>
    <cfRule type="duplicateValues" dxfId="4078" priority="142"/>
    <cfRule type="duplicateValues" dxfId="4077" priority="1229"/>
    <cfRule type="duplicateValues" dxfId="4076" priority="814"/>
    <cfRule type="duplicateValues" dxfId="4075" priority="4063"/>
    <cfRule type="duplicateValues" dxfId="4074" priority="1959"/>
    <cfRule type="duplicateValues" dxfId="4073" priority="3795"/>
    <cfRule type="duplicateValues" dxfId="4072" priority="892"/>
    <cfRule type="duplicateValues" dxfId="4071" priority="2833"/>
    <cfRule type="duplicateValues" dxfId="4070" priority="2022"/>
    <cfRule type="duplicateValues" dxfId="4069" priority="2234"/>
    <cfRule type="duplicateValues" dxfId="4068" priority="4378"/>
    <cfRule type="duplicateValues" dxfId="4067" priority="823"/>
    <cfRule type="duplicateValues" dxfId="4066" priority="3686"/>
    <cfRule type="duplicateValues" dxfId="4065" priority="97"/>
    <cfRule type="duplicateValues" dxfId="4064" priority="3786"/>
    <cfRule type="duplicateValues" dxfId="4063" priority="2681"/>
    <cfRule type="duplicateValues" dxfId="4062" priority="744"/>
    <cfRule type="duplicateValues" dxfId="4061" priority="3731"/>
    <cfRule type="duplicateValues" dxfId="4060" priority="4341"/>
    <cfRule type="duplicateValues" dxfId="4059" priority="4387"/>
    <cfRule type="duplicateValues" dxfId="4058" priority="2032"/>
    <cfRule type="duplicateValues" dxfId="4057" priority="2672"/>
    <cfRule type="duplicateValues" dxfId="4056" priority="88"/>
    <cfRule type="duplicateValues" dxfId="4055" priority="2170"/>
    <cfRule type="duplicateValues" dxfId="4054" priority="4448"/>
    <cfRule type="duplicateValues" dxfId="4053" priority="1300"/>
    <cfRule type="duplicateValues" dxfId="4052" priority="2466"/>
    <cfRule type="duplicateValues" dxfId="4051" priority="2216"/>
    <cfRule type="duplicateValues" dxfId="4050" priority="3660"/>
    <cfRule type="duplicateValues" dxfId="4049" priority="1153"/>
    <cfRule type="duplicateValues" dxfId="4048" priority="842"/>
    <cfRule type="duplicateValues" dxfId="4047" priority="27"/>
    <cfRule type="duplicateValues" dxfId="4046" priority="2207"/>
    <cfRule type="duplicateValues" dxfId="4045" priority="3214"/>
    <cfRule type="duplicateValues" dxfId="4044" priority="3768"/>
    <cfRule type="duplicateValues" dxfId="4043" priority="3742"/>
    <cfRule type="duplicateValues" dxfId="4042" priority="4457"/>
    <cfRule type="duplicateValues" dxfId="4041" priority="18"/>
    <cfRule type="duplicateValues" dxfId="4040" priority="871"/>
    <cfRule type="duplicateValues" dxfId="4039" priority="2179"/>
    <cfRule type="duplicateValues" dxfId="4038" priority="4476"/>
    <cfRule type="duplicateValues" dxfId="4037" priority="328"/>
    <cfRule type="duplicateValues" dxfId="4036" priority="753"/>
    <cfRule type="duplicateValues" dxfId="4035" priority="4618"/>
    <cfRule type="duplicateValues" dxfId="4034" priority="708"/>
    <cfRule type="duplicateValues" dxfId="4033" priority="2645"/>
    <cfRule type="duplicateValues" dxfId="4032" priority="3491"/>
    <cfRule type="duplicateValues" dxfId="4031" priority="2377"/>
  </conditionalFormatting>
  <conditionalFormatting sqref="C211">
    <cfRule type="duplicateValues" dxfId="4030" priority="1806"/>
    <cfRule type="duplicateValues" dxfId="4029" priority="1815"/>
    <cfRule type="duplicateValues" dxfId="4028" priority="1832"/>
    <cfRule type="duplicateValues" dxfId="4027" priority="2913"/>
    <cfRule type="duplicateValues" dxfId="4026" priority="1877"/>
    <cfRule type="duplicateValues" dxfId="4025" priority="1886"/>
    <cfRule type="duplicateValues" dxfId="4024" priority="9"/>
    <cfRule type="duplicateValues" dxfId="4023" priority="1914"/>
    <cfRule type="duplicateValues" dxfId="4022" priority="489"/>
    <cfRule type="duplicateValues" dxfId="4021" priority="1923"/>
    <cfRule type="duplicateValues" dxfId="4020" priority="2868"/>
    <cfRule type="duplicateValues" dxfId="4019" priority="4054"/>
    <cfRule type="duplicateValues" dxfId="4018" priority="1941"/>
    <cfRule type="duplicateValues" dxfId="4017" priority="2842"/>
    <cfRule type="duplicateValues" dxfId="4016" priority="4243"/>
    <cfRule type="duplicateValues" dxfId="4015" priority="1967"/>
    <cfRule type="duplicateValues" dxfId="4014" priority="498"/>
    <cfRule type="duplicateValues" dxfId="4013" priority="2824"/>
    <cfRule type="duplicateValues" dxfId="4012" priority="2815"/>
    <cfRule type="duplicateValues" dxfId="4011" priority="2012"/>
    <cfRule type="duplicateValues" dxfId="4010" priority="2787"/>
    <cfRule type="duplicateValues" dxfId="4009" priority="4234"/>
    <cfRule type="duplicateValues" dxfId="4008" priority="2778"/>
    <cfRule type="duplicateValues" dxfId="4007" priority="2063"/>
    <cfRule type="duplicateValues" dxfId="4006" priority="2072"/>
    <cfRule type="duplicateValues" dxfId="4005" priority="35"/>
    <cfRule type="duplicateValues" dxfId="4004" priority="2733"/>
    <cfRule type="duplicateValues" dxfId="4003" priority="2090"/>
    <cfRule type="duplicateValues" dxfId="4002" priority="4439"/>
    <cfRule type="duplicateValues" dxfId="4001" priority="2429"/>
    <cfRule type="duplicateValues" dxfId="4000" priority="259"/>
    <cfRule type="duplicateValues" dxfId="3999" priority="2716"/>
    <cfRule type="duplicateValues" dxfId="3998" priority="2707"/>
    <cfRule type="duplicateValues" dxfId="3997" priority="2116"/>
    <cfRule type="duplicateValues" dxfId="3996" priority="2689"/>
    <cfRule type="duplicateValues" dxfId="3995" priority="2161"/>
    <cfRule type="duplicateValues" dxfId="3994" priority="2663"/>
    <cfRule type="duplicateValues" dxfId="3993" priority="2198"/>
    <cfRule type="duplicateValues" dxfId="3992" priority="2630"/>
    <cfRule type="duplicateValues" dxfId="3991" priority="2615"/>
    <cfRule type="duplicateValues" dxfId="3990" priority="53"/>
    <cfRule type="duplicateValues" dxfId="3989" priority="2242"/>
    <cfRule type="duplicateValues" dxfId="3988" priority="2251"/>
    <cfRule type="duplicateValues" dxfId="3987" priority="4422"/>
    <cfRule type="duplicateValues" dxfId="3986" priority="3651"/>
    <cfRule type="duplicateValues" dxfId="3985" priority="2438"/>
    <cfRule type="duplicateValues" dxfId="3984" priority="2564"/>
    <cfRule type="duplicateValues" dxfId="3983" priority="2547"/>
    <cfRule type="duplicateValues" dxfId="3982" priority="2538"/>
    <cfRule type="duplicateValues" dxfId="3981" priority="62"/>
    <cfRule type="duplicateValues" dxfId="3980" priority="2520"/>
    <cfRule type="duplicateValues" dxfId="3979" priority="4413"/>
    <cfRule type="duplicateValues" dxfId="3978" priority="4017"/>
    <cfRule type="duplicateValues" dxfId="3977" priority="2359"/>
    <cfRule type="duplicateValues" dxfId="3976" priority="2368"/>
    <cfRule type="duplicateValues" dxfId="3975" priority="2494"/>
    <cfRule type="duplicateValues" dxfId="3974" priority="4490"/>
    <cfRule type="duplicateValues" dxfId="3973" priority="4505"/>
    <cfRule type="duplicateValues" dxfId="3972" priority="310"/>
    <cfRule type="duplicateValues" dxfId="3971" priority="4539"/>
    <cfRule type="duplicateValues" dxfId="3970" priority="4565"/>
    <cfRule type="duplicateValues" dxfId="3969" priority="4583"/>
    <cfRule type="duplicateValues" dxfId="3968" priority="4592"/>
    <cfRule type="duplicateValues" dxfId="3967" priority="319"/>
    <cfRule type="duplicateValues" dxfId="3966" priority="79"/>
    <cfRule type="duplicateValues" dxfId="3965" priority="4609"/>
    <cfRule type="duplicateValues" dxfId="3964" priority="4395"/>
    <cfRule type="duplicateValues" dxfId="3963" priority="4654"/>
    <cfRule type="duplicateValues" dxfId="3962" priority="4663"/>
    <cfRule type="duplicateValues" dxfId="3961" priority="4691"/>
    <cfRule type="duplicateValues" dxfId="3960" priority="4700"/>
    <cfRule type="duplicateValues" dxfId="3959" priority="4718"/>
    <cfRule type="duplicateValues" dxfId="3958" priority="4744"/>
    <cfRule type="duplicateValues" dxfId="3957" priority="4789"/>
    <cfRule type="duplicateValues" dxfId="3956" priority="337"/>
    <cfRule type="duplicateValues" dxfId="3955" priority="3972"/>
    <cfRule type="duplicateValues" dxfId="3954" priority="603"/>
    <cfRule type="duplicateValues" dxfId="3953" priority="612"/>
    <cfRule type="duplicateValues" dxfId="3952" priority="3946"/>
    <cfRule type="duplicateValues" dxfId="3951" priority="3928"/>
    <cfRule type="duplicateValues" dxfId="3950" priority="654"/>
    <cfRule type="duplicateValues" dxfId="3949" priority="671"/>
    <cfRule type="duplicateValues" dxfId="3948" priority="680"/>
    <cfRule type="duplicateValues" dxfId="3947" priority="699"/>
    <cfRule type="duplicateValues" dxfId="3946" priority="725"/>
    <cfRule type="duplicateValues" dxfId="3945" priority="4369"/>
    <cfRule type="duplicateValues" dxfId="3944" priority="735"/>
    <cfRule type="duplicateValues" dxfId="3943" priority="2483"/>
    <cfRule type="duplicateValues" dxfId="3942" priority="3848"/>
    <cfRule type="duplicateValues" dxfId="3941" priority="761"/>
    <cfRule type="duplicateValues" dxfId="3940" priority="779"/>
    <cfRule type="duplicateValues" dxfId="3939" priority="363"/>
    <cfRule type="duplicateValues" dxfId="3938" priority="788"/>
    <cfRule type="duplicateValues" dxfId="3937" priority="4358"/>
    <cfRule type="duplicateValues" dxfId="3936" priority="805"/>
    <cfRule type="duplicateValues" dxfId="3935" priority="3803"/>
    <cfRule type="duplicateValues" dxfId="3934" priority="3777"/>
    <cfRule type="duplicateValues" dxfId="3933" priority="124"/>
    <cfRule type="duplicateValues" dxfId="3932" priority="851"/>
    <cfRule type="duplicateValues" dxfId="3931" priority="3759"/>
    <cfRule type="duplicateValues" dxfId="3930" priority="861"/>
    <cfRule type="duplicateValues" dxfId="3929" priority="3750"/>
    <cfRule type="duplicateValues" dxfId="3928" priority="883"/>
    <cfRule type="duplicateValues" dxfId="3927" priority="3722"/>
    <cfRule type="duplicateValues" dxfId="3926" priority="133"/>
    <cfRule type="duplicateValues" dxfId="3925" priority="909"/>
    <cfRule type="duplicateValues" dxfId="3924" priority="3713"/>
    <cfRule type="duplicateValues" dxfId="3923" priority="927"/>
    <cfRule type="duplicateValues" dxfId="3922" priority="936"/>
    <cfRule type="duplicateValues" dxfId="3921" priority="953"/>
    <cfRule type="duplicateValues" dxfId="3920" priority="3668"/>
    <cfRule type="duplicateValues" dxfId="3919" priority="2457"/>
    <cfRule type="duplicateValues" dxfId="3918" priority="3642"/>
    <cfRule type="duplicateValues" dxfId="3917" priority="998"/>
    <cfRule type="duplicateValues" dxfId="3916" priority="4332"/>
    <cfRule type="duplicateValues" dxfId="3915" priority="1007"/>
    <cfRule type="duplicateValues" dxfId="3914" priority="3624"/>
    <cfRule type="duplicateValues" dxfId="3913" priority="1035"/>
    <cfRule type="duplicateValues" dxfId="3912" priority="3598"/>
    <cfRule type="duplicateValues" dxfId="3911" priority="1044"/>
    <cfRule type="duplicateValues" dxfId="3910" priority="1062"/>
    <cfRule type="duplicateValues" dxfId="3909" priority="3565"/>
    <cfRule type="duplicateValues" dxfId="3908" priority="1088"/>
    <cfRule type="duplicateValues" dxfId="3907" priority="408"/>
    <cfRule type="duplicateValues" dxfId="3906" priority="3550"/>
    <cfRule type="duplicateValues" dxfId="3905" priority="161"/>
    <cfRule type="duplicateValues" dxfId="3904" priority="1133"/>
    <cfRule type="duplicateValues" dxfId="3903" priority="2412"/>
    <cfRule type="duplicateValues" dxfId="3902" priority="3499"/>
    <cfRule type="duplicateValues" dxfId="3901" priority="1184"/>
    <cfRule type="duplicateValues" dxfId="3900" priority="1193"/>
    <cfRule type="duplicateValues" dxfId="3899" priority="3482"/>
    <cfRule type="duplicateValues" dxfId="3898" priority="170"/>
    <cfRule type="duplicateValues" dxfId="3897" priority="4313"/>
    <cfRule type="duplicateValues" dxfId="3896" priority="3473"/>
    <cfRule type="duplicateValues" dxfId="3895" priority="1211"/>
    <cfRule type="duplicateValues" dxfId="3894" priority="3455"/>
    <cfRule type="duplicateValues" dxfId="3893" priority="1237"/>
    <cfRule type="duplicateValues" dxfId="3892" priority="3429"/>
    <cfRule type="duplicateValues" dxfId="3891" priority="4107"/>
    <cfRule type="duplicateValues" dxfId="3890" priority="4304"/>
    <cfRule type="duplicateValues" dxfId="3889" priority="3418"/>
    <cfRule type="duplicateValues" dxfId="3888" priority="1282"/>
    <cfRule type="duplicateValues" dxfId="3887" priority="3392"/>
    <cfRule type="duplicateValues" dxfId="3886" priority="3919"/>
    <cfRule type="duplicateValues" dxfId="3885" priority="3373"/>
    <cfRule type="duplicateValues" dxfId="3884" priority="188"/>
    <cfRule type="duplicateValues" dxfId="3883" priority="1319"/>
    <cfRule type="duplicateValues" dxfId="3882" priority="4098"/>
    <cfRule type="duplicateValues" dxfId="3881" priority="3364"/>
    <cfRule type="duplicateValues" dxfId="3880" priority="3347"/>
    <cfRule type="duplicateValues" dxfId="3879" priority="1363"/>
    <cfRule type="duplicateValues" dxfId="3878" priority="1372"/>
    <cfRule type="duplicateValues" dxfId="3877" priority="445"/>
    <cfRule type="duplicateValues" dxfId="3876" priority="3303"/>
    <cfRule type="duplicateValues" dxfId="3875" priority="4287"/>
    <cfRule type="duplicateValues" dxfId="3874" priority="3294"/>
    <cfRule type="duplicateValues" dxfId="3873" priority="3268"/>
    <cfRule type="duplicateValues" dxfId="3872" priority="1468"/>
    <cfRule type="duplicateValues" dxfId="3871" priority="3224"/>
    <cfRule type="duplicateValues" dxfId="3870" priority="1512"/>
    <cfRule type="duplicateValues" dxfId="3869" priority="1521"/>
    <cfRule type="duplicateValues" dxfId="3868" priority="3205"/>
    <cfRule type="duplicateValues" dxfId="3867" priority="3196"/>
    <cfRule type="duplicateValues" dxfId="3866" priority="3179"/>
    <cfRule type="duplicateValues" dxfId="3865" priority="3135"/>
    <cfRule type="duplicateValues" dxfId="3864" priority="3126"/>
    <cfRule type="duplicateValues" dxfId="3863" priority="3099"/>
    <cfRule type="duplicateValues" dxfId="3862" priority="1647"/>
    <cfRule type="duplicateValues" dxfId="3861" priority="214"/>
    <cfRule type="duplicateValues" dxfId="3860" priority="3090"/>
    <cfRule type="duplicateValues" dxfId="3859" priority="3071"/>
    <cfRule type="duplicateValues" dxfId="3858" priority="3045"/>
    <cfRule type="duplicateValues" dxfId="3857" priority="1709"/>
    <cfRule type="duplicateValues" dxfId="3856" priority="3003"/>
    <cfRule type="duplicateValues" dxfId="3855" priority="1762"/>
    <cfRule type="duplicateValues" dxfId="3854" priority="1788"/>
  </conditionalFormatting>
  <conditionalFormatting sqref="C212">
    <cfRule type="duplicateValues" dxfId="3853" priority="4475"/>
    <cfRule type="duplicateValues" dxfId="3852" priority="662"/>
    <cfRule type="duplicateValues" dxfId="3851" priority="1779"/>
    <cfRule type="duplicateValues" dxfId="3850" priority="3615"/>
    <cfRule type="duplicateValues" dxfId="3849" priority="480"/>
    <cfRule type="duplicateValues" dxfId="3848" priority="1770"/>
    <cfRule type="duplicateValues" dxfId="3847" priority="1823"/>
    <cfRule type="duplicateValues" dxfId="3846" priority="205"/>
    <cfRule type="duplicateValues" dxfId="3845" priority="4682"/>
    <cfRule type="duplicateValues" dxfId="3844" priority="4278"/>
    <cfRule type="duplicateValues" dxfId="3843" priority="1070"/>
    <cfRule type="duplicateValues" dxfId="3842" priority="752"/>
    <cfRule type="duplicateValues" dxfId="3841" priority="17"/>
    <cfRule type="duplicateValues" dxfId="3840" priority="1026"/>
    <cfRule type="duplicateValues" dxfId="3839" priority="2376"/>
    <cfRule type="duplicateValues" dxfId="3838" priority="542"/>
    <cfRule type="duplicateValues" dxfId="3837" priority="2502"/>
    <cfRule type="duplicateValues" dxfId="3836" priority="3311"/>
    <cfRule type="duplicateValues" dxfId="3835" priority="26"/>
    <cfRule type="duplicateValues" dxfId="3834" priority="3187"/>
    <cfRule type="duplicateValues" dxfId="3833" priority="2806"/>
    <cfRule type="duplicateValues" dxfId="3832" priority="2985"/>
    <cfRule type="duplicateValues" dxfId="3831" priority="2511"/>
    <cfRule type="duplicateValues" dxfId="3830" priority="3910"/>
    <cfRule type="duplicateValues" dxfId="3829" priority="4645"/>
    <cfRule type="duplicateValues" dxfId="3828" priority="1228"/>
    <cfRule type="duplicateValues" dxfId="3827" priority="2350"/>
    <cfRule type="duplicateValues" dxfId="3826" priority="2994"/>
    <cfRule type="duplicateValues" dxfId="3825" priority="4269"/>
    <cfRule type="duplicateValues" dxfId="3824" priority="44"/>
    <cfRule type="duplicateValues" dxfId="3823" priority="4600"/>
    <cfRule type="duplicateValues" dxfId="3822" priority="4574"/>
    <cfRule type="duplicateValues" dxfId="3821" priority="4556"/>
    <cfRule type="duplicateValues" dxfId="3820" priority="4430"/>
    <cfRule type="duplicateValues" dxfId="3819" priority="2698"/>
    <cfRule type="duplicateValues" dxfId="3818" priority="1079"/>
    <cfRule type="duplicateValues" dxfId="3817" priority="4547"/>
    <cfRule type="duplicateValues" dxfId="3816" priority="2529"/>
    <cfRule type="duplicateValues" dxfId="3815" priority="707"/>
    <cfRule type="duplicateValues" dxfId="3814" priority="1748"/>
    <cfRule type="duplicateValues" dxfId="3813" priority="1565"/>
    <cfRule type="duplicateValues" dxfId="3812" priority="1958"/>
    <cfRule type="duplicateValues" dxfId="3811" priority="1219"/>
    <cfRule type="duplicateValues" dxfId="3810" priority="2420"/>
    <cfRule type="duplicateValues" dxfId="3809" priority="3238"/>
    <cfRule type="duplicateValues" dxfId="3808" priority="716"/>
    <cfRule type="duplicateValues" dxfId="3807" priority="4251"/>
    <cfRule type="duplicateValues" dxfId="3806" priority="944"/>
    <cfRule type="duplicateValues" dxfId="3805" priority="770"/>
    <cfRule type="duplicateValues" dxfId="3804" priority="70"/>
    <cfRule type="duplicateValues" dxfId="3803" priority="743"/>
    <cfRule type="duplicateValues" dxfId="3802" priority="4404"/>
    <cfRule type="duplicateValues" dxfId="3801" priority="3117"/>
    <cfRule type="duplicateValues" dxfId="3800" priority="1868"/>
    <cfRule type="duplicateValues" dxfId="3799" priority="3464"/>
    <cfRule type="duplicateValues" dxfId="3798" priority="2555"/>
    <cfRule type="duplicateValues" dxfId="3797" priority="4225"/>
    <cfRule type="duplicateValues" dxfId="3796" priority="3285"/>
    <cfRule type="duplicateValues" dxfId="3795" priority="3036"/>
    <cfRule type="duplicateValues" dxfId="3794" priority="3606"/>
    <cfRule type="duplicateValues" dxfId="3793" priority="1700"/>
    <cfRule type="duplicateValues" dxfId="3792" priority="918"/>
    <cfRule type="duplicateValues" dxfId="3791" priority="3143"/>
    <cfRule type="duplicateValues" dxfId="3790" priority="1503"/>
    <cfRule type="duplicateValues" dxfId="3789" priority="4386"/>
    <cfRule type="duplicateValues" dxfId="3788" priority="3355"/>
    <cfRule type="duplicateValues" dxfId="3787" priority="2295"/>
    <cfRule type="duplicateValues" dxfId="3786" priority="301"/>
    <cfRule type="duplicateValues" dxfId="3785" priority="3409"/>
    <cfRule type="duplicateValues" dxfId="3784" priority="1354"/>
    <cfRule type="duplicateValues" dxfId="3783" priority="4377"/>
    <cfRule type="duplicateValues" dxfId="3782" priority="900"/>
    <cfRule type="duplicateValues" dxfId="3781" priority="1691"/>
    <cfRule type="duplicateValues" dxfId="3780" priority="3659"/>
    <cfRule type="duplicateValues" dxfId="3779" priority="1949"/>
    <cfRule type="duplicateValues" dxfId="3778" priority="1416"/>
    <cfRule type="duplicateValues" dxfId="3777" priority="3053"/>
    <cfRule type="duplicateValues" dxfId="3776" priority="3161"/>
    <cfRule type="duplicateValues" dxfId="3775" priority="2850"/>
    <cfRule type="duplicateValues" dxfId="3774" priority="115"/>
    <cfRule type="duplicateValues" dxfId="3773" priority="2403"/>
    <cfRule type="duplicateValues" dxfId="3772" priority="2107"/>
    <cfRule type="duplicateValues" dxfId="3771" priority="3170"/>
    <cfRule type="duplicateValues" dxfId="3770" priority="3062"/>
    <cfRule type="duplicateValues" dxfId="3769" priority="796"/>
    <cfRule type="duplicateValues" dxfId="3768" priority="3338"/>
    <cfRule type="duplicateValues" dxfId="3767" priority="345"/>
    <cfRule type="duplicateValues" dxfId="3766" priority="3704"/>
    <cfRule type="duplicateValues" dxfId="3765" priority="2394"/>
    <cfRule type="duplicateValues" dxfId="3764" priority="3633"/>
    <cfRule type="duplicateValues" dxfId="3763" priority="2600"/>
    <cfRule type="duplicateValues" dxfId="3762" priority="4349"/>
    <cfRule type="duplicateValues" dxfId="3761" priority="3794"/>
    <cfRule type="duplicateValues" dxfId="3760" priority="354"/>
    <cfRule type="duplicateValues" dxfId="3759" priority="2054"/>
    <cfRule type="duplicateValues" dxfId="3758" priority="2233"/>
    <cfRule type="duplicateValues" dxfId="3757" priority="3785"/>
    <cfRule type="duplicateValues" dxfId="3756" priority="4340"/>
    <cfRule type="duplicateValues" dxfId="3755" priority="3535"/>
    <cfRule type="duplicateValues" dxfId="3754" priority="3081"/>
    <cfRule type="duplicateValues" dxfId="3753" priority="4151"/>
    <cfRule type="duplicateValues" dxfId="3752" priority="3107"/>
    <cfRule type="duplicateValues" dxfId="3751" priority="2769"/>
    <cfRule type="duplicateValues" dxfId="3750" priority="2859"/>
    <cfRule type="duplicateValues" dxfId="3749" priority="152"/>
    <cfRule type="duplicateValues" dxfId="3748" priority="3490"/>
    <cfRule type="duplicateValues" dxfId="3747" priority="2724"/>
    <cfRule type="duplicateValues" dxfId="3746" priority="841"/>
    <cfRule type="duplicateValues" dxfId="3745" priority="594"/>
    <cfRule type="duplicateValues" dxfId="3744" priority="989"/>
    <cfRule type="duplicateValues" dxfId="3743" priority="3963"/>
    <cfRule type="duplicateValues" dxfId="3742" priority="3741"/>
    <cfRule type="duplicateValues" dxfId="3741" priority="2098"/>
    <cfRule type="duplicateValues" dxfId="3740" priority="3954"/>
    <cfRule type="duplicateValues" dxfId="3739" priority="2474"/>
    <cfRule type="duplicateValues" dxfId="3738" priority="620"/>
    <cfRule type="duplicateValues" dxfId="3737" priority="1175"/>
    <cfRule type="duplicateValues" dxfId="3736" priority="2671"/>
    <cfRule type="duplicateValues" dxfId="3735" priority="3329"/>
    <cfRule type="duplicateValues" dxfId="3734" priority="637"/>
    <cfRule type="duplicateValues" dxfId="3733" priority="3437"/>
    <cfRule type="duplicateValues" dxfId="3732" priority="2465"/>
    <cfRule type="duplicateValues" dxfId="3731" priority="645"/>
    <cfRule type="duplicateValues" dxfId="3730" priority="2680"/>
    <cfRule type="duplicateValues" dxfId="3729" priority="891"/>
    <cfRule type="duplicateValues" dxfId="3728" priority="4089"/>
    <cfRule type="duplicateValues" dxfId="3727" priority="1797"/>
    <cfRule type="duplicateValues" dxfId="3726" priority="4735"/>
    <cfRule type="duplicateValues" dxfId="3725" priority="4295"/>
    <cfRule type="duplicateValues" dxfId="3724" priority="4726"/>
    <cfRule type="duplicateValues" dxfId="3723" priority="3400"/>
    <cfRule type="duplicateValues" dxfId="3722" priority="1905"/>
    <cfRule type="duplicateValues" dxfId="3721" priority="3446"/>
    <cfRule type="duplicateValues" dxfId="3720" priority="196"/>
    <cfRule type="duplicateValues" dxfId="3719" priority="3253"/>
  </conditionalFormatting>
  <conditionalFormatting sqref="C213">
    <cfRule type="duplicateValues" dxfId="3718" priority="2002"/>
    <cfRule type="duplicateValues" dxfId="3717" priority="3098"/>
    <cfRule type="duplicateValues" dxfId="3716" priority="533"/>
    <cfRule type="duplicateValues" dxfId="3715" priority="8"/>
    <cfRule type="duplicateValues" dxfId="3714" priority="4142"/>
    <cfRule type="duplicateValues" dxfId="3713" priority="2493"/>
    <cfRule type="duplicateValues" dxfId="3712" priority="1638"/>
    <cfRule type="duplicateValues" dxfId="3711" priority="2385"/>
    <cfRule type="duplicateValues" dxfId="3710" priority="2367"/>
    <cfRule type="duplicateValues" dxfId="3709" priority="3641"/>
    <cfRule type="duplicateValues" dxfId="3708" priority="1556"/>
    <cfRule type="duplicateValues" dxfId="3707" priority="4007"/>
    <cfRule type="duplicateValues" dxfId="3706" priority="2358"/>
    <cfRule type="duplicateValues" dxfId="3705" priority="3391"/>
    <cfRule type="duplicateValues" dxfId="3704" priority="3019"/>
    <cfRule type="duplicateValues" dxfId="3703" priority="249"/>
    <cfRule type="duplicateValues" dxfId="3702" priority="398"/>
    <cfRule type="duplicateValues" dxfId="3701" priority="4133"/>
    <cfRule type="duplicateValues" dxfId="3700" priority="926"/>
    <cfRule type="duplicateValues" dxfId="3699" priority="52"/>
    <cfRule type="duplicateValues" dxfId="3698" priority="4233"/>
    <cfRule type="duplicateValues" dxfId="3697" priority="4421"/>
    <cfRule type="duplicateValues" dxfId="3696" priority="2537"/>
    <cfRule type="duplicateValues" dxfId="3695" priority="2546"/>
    <cfRule type="duplicateValues" dxfId="3694" priority="61"/>
    <cfRule type="duplicateValues" dxfId="3693" priority="2706"/>
    <cfRule type="duplicateValues" dxfId="3692" priority="4412"/>
    <cfRule type="duplicateValues" dxfId="3691" priority="3293"/>
    <cfRule type="duplicateValues" dxfId="3690" priority="581"/>
    <cfRule type="duplicateValues" dxfId="3689" priority="1398"/>
    <cfRule type="duplicateValues" dxfId="3688" priority="602"/>
    <cfRule type="duplicateValues" dxfId="3687" priority="3838"/>
    <cfRule type="duplicateValues" dxfId="3686" priority="611"/>
    <cfRule type="duplicateValues" dxfId="3685" priority="4260"/>
    <cfRule type="duplicateValues" dxfId="3684" priority="3223"/>
    <cfRule type="duplicateValues" dxfId="3683" priority="3945"/>
    <cfRule type="duplicateValues" dxfId="3682" priority="778"/>
    <cfRule type="duplicateValues" dxfId="3681" priority="1407"/>
    <cfRule type="duplicateValues" dxfId="3680" priority="629"/>
    <cfRule type="duplicateValues" dxfId="3679" priority="2715"/>
    <cfRule type="duplicateValues" dxfId="3678" priority="3027"/>
    <cfRule type="duplicateValues" dxfId="3677" priority="787"/>
    <cfRule type="duplicateValues" dxfId="3676" priority="3597"/>
    <cfRule type="duplicateValues" dxfId="3675" priority="4242"/>
    <cfRule type="duplicateValues" dxfId="3674" priority="4779"/>
    <cfRule type="duplicateValues" dxfId="3673" priority="4368"/>
    <cfRule type="duplicateValues" dxfId="3672" priority="1272"/>
    <cfRule type="duplicateValues" dxfId="3671" priority="2286"/>
    <cfRule type="duplicateValues" dxfId="3670" priority="2277"/>
    <cfRule type="duplicateValues" dxfId="3669" priority="3346"/>
    <cfRule type="duplicateValues" dxfId="3668" priority="653"/>
    <cfRule type="duplicateValues" dxfId="3667" priority="2334"/>
    <cfRule type="duplicateValues" dxfId="3666" priority="935"/>
    <cfRule type="duplicateValues" dxfId="3665" priority="1547"/>
    <cfRule type="duplicateValues" dxfId="3664" priority="3178"/>
    <cfRule type="duplicateValues" dxfId="3663" priority="3320"/>
    <cfRule type="duplicateValues" dxfId="3662" priority="4717"/>
    <cfRule type="duplicateValues" dxfId="3661" priority="3125"/>
    <cfRule type="duplicateValues" dxfId="3660" priority="4331"/>
    <cfRule type="duplicateValues" dxfId="3659" priority="336"/>
    <cfRule type="duplicateValues" dxfId="3658" priority="1682"/>
    <cfRule type="duplicateValues" dxfId="3657" priority="3302"/>
    <cfRule type="duplicateValues" dxfId="3656" priority="3776"/>
    <cfRule type="duplicateValues" dxfId="3655" priority="1814"/>
    <cfRule type="duplicateValues" dxfId="3654" priority="3428"/>
    <cfRule type="duplicateValues" dxfId="3653" priority="1123"/>
    <cfRule type="duplicateValues" dxfId="3652" priority="2662"/>
    <cfRule type="duplicateValues" dxfId="3651" priority="4591"/>
    <cfRule type="duplicateValues" dxfId="3650" priority="882"/>
    <cfRule type="duplicateValues" dxfId="3649" priority="3650"/>
    <cfRule type="duplicateValues" dxfId="3648" priority="3152"/>
    <cfRule type="duplicateValues" dxfId="3647" priority="2151"/>
    <cfRule type="duplicateValues" dxfId="3646" priority="1455"/>
    <cfRule type="duplicateValues" dxfId="3645" priority="187"/>
    <cfRule type="duplicateValues" dxfId="3644" priority="2089"/>
    <cfRule type="duplicateValues" dxfId="3643" priority="4582"/>
    <cfRule type="duplicateValues" dxfId="3642" priority="2411"/>
    <cfRule type="duplicateValues" dxfId="3641" priority="2976"/>
    <cfRule type="duplicateValues" dxfId="3640" priority="4286"/>
    <cfRule type="duplicateValues" dxfId="3639" priority="1805"/>
    <cfRule type="duplicateValues" dxfId="3638" priority="1210"/>
    <cfRule type="duplicateValues" dxfId="3637" priority="2841"/>
    <cfRule type="duplicateValues" dxfId="3636" priority="1761"/>
    <cfRule type="duplicateValues" dxfId="3635" priority="4538"/>
    <cfRule type="duplicateValues" dxfId="3634" priority="698"/>
    <cfRule type="duplicateValues" dxfId="3633" priority="3002"/>
    <cfRule type="duplicateValues" dxfId="3632" priority="2456"/>
    <cfRule type="duplicateValues" dxfId="3631" priority="3134"/>
    <cfRule type="duplicateValues" dxfId="3630" priority="3472"/>
    <cfRule type="duplicateValues" dxfId="3629" priority="1601"/>
    <cfRule type="duplicateValues" dxfId="3628" priority="1738"/>
    <cfRule type="duplicateValues" dxfId="3627" priority="1061"/>
    <cfRule type="duplicateValues" dxfId="3626" priority="3481"/>
    <cfRule type="duplicateValues" dxfId="3625" priority="734"/>
    <cfRule type="duplicateValues" dxfId="3624" priority="1728"/>
    <cfRule type="duplicateValues" dxfId="3623" priority="3044"/>
    <cfRule type="duplicateValues" dxfId="3622" priority="524"/>
    <cfRule type="duplicateValues" dxfId="3621" priority="1940"/>
    <cfRule type="duplicateValues" dxfId="3620" priority="2903"/>
    <cfRule type="duplicateValues" dxfId="3619" priority="4205"/>
    <cfRule type="duplicateValues" dxfId="3618" priority="3089"/>
  </conditionalFormatting>
  <conditionalFormatting sqref="C214">
    <cfRule type="duplicateValues" dxfId="3617" priority="2402"/>
    <cfRule type="duplicateValues" dxfId="3616" priority="4465"/>
    <cfRule type="duplicateValues" dxfId="3615" priority="2133"/>
    <cfRule type="duplicateValues" dxfId="3614" priority="2697"/>
    <cfRule type="duplicateValues" dxfId="3613" priority="2349"/>
    <cfRule type="duplicateValues" dxfId="3612" priority="43"/>
    <cfRule type="duplicateValues" dxfId="3611" priority="561"/>
    <cfRule type="duplicateValues" dxfId="3610" priority="2528"/>
    <cfRule type="duplicateValues" dxfId="3609" priority="3998"/>
    <cfRule type="duplicateValues" dxfId="3608" priority="1993"/>
    <cfRule type="duplicateValues" dxfId="3607" priority="571"/>
    <cfRule type="duplicateValues" dxfId="3606" priority="769"/>
    <cfRule type="duplicateValues" dxfId="3605" priority="4403"/>
    <cfRule type="duplicateValues" dxfId="3604" priority="2324"/>
    <cfRule type="duplicateValues" dxfId="3603" priority="3337"/>
    <cfRule type="duplicateValues" dxfId="3602" priority="3284"/>
    <cfRule type="duplicateValues" dxfId="3601" priority="2314"/>
    <cfRule type="duplicateValues" dxfId="3600" priority="3829"/>
    <cfRule type="duplicateValues" dxfId="3599" priority="1984"/>
    <cfRule type="duplicateValues" dxfId="3598" priority="2957"/>
    <cfRule type="duplicateValues" dxfId="3597" priority="105"/>
    <cfRule type="duplicateValues" dxfId="3596" priority="3820"/>
    <cfRule type="duplicateValues" dxfId="3595" priority="2590"/>
    <cfRule type="duplicateValues" dxfId="3594" priority="2268"/>
    <cfRule type="duplicateValues" dxfId="3593" priority="1162"/>
    <cfRule type="duplicateValues" dxfId="3592" priority="3328"/>
    <cfRule type="duplicateValues" dxfId="3591" priority="1263"/>
    <cfRule type="duplicateValues" dxfId="3590" priority="1592"/>
    <cfRule type="duplicateValues" dxfId="3589" priority="2224"/>
    <cfRule type="duplicateValues" dxfId="3588" priority="1435"/>
    <cfRule type="duplicateValues" dxfId="3587" priority="1254"/>
    <cfRule type="duplicateValues" dxfId="3586" priority="831"/>
    <cfRule type="duplicateValues" dxfId="3585" priority="2187"/>
    <cfRule type="duplicateValues" dxfId="3584" priority="979"/>
    <cfRule type="duplicateValues" dxfId="3583" priority="1445"/>
    <cfRule type="duplicateValues" dxfId="3582" priority="2142"/>
    <cfRule type="duplicateValues" dxfId="3581" priority="2984"/>
    <cfRule type="duplicateValues" dxfId="3580" priority="4277"/>
    <cfRule type="duplicateValues" dxfId="3579" priority="2993"/>
    <cfRule type="duplicateValues" dxfId="3578" priority="4268"/>
    <cfRule type="duplicateValues" dxfId="3577" priority="1858"/>
    <cfRule type="duplicateValues" dxfId="3576" priority="1583"/>
    <cfRule type="duplicateValues" dxfId="3575" priority="231"/>
    <cfRule type="duplicateValues" dxfId="3574" priority="1673"/>
    <cfRule type="duplicateValues" dxfId="3573" priority="3080"/>
    <cfRule type="duplicateValues" dxfId="3572" priority="288"/>
    <cfRule type="duplicateValues" dxfId="3571" priority="4770"/>
    <cfRule type="duplicateValues" dxfId="3570" priority="1620"/>
    <cfRule type="duplicateValues" dxfId="3569" priority="4761"/>
    <cfRule type="duplicateValues" dxfId="3568" priority="3989"/>
    <cfRule type="duplicateValues" dxfId="3567" priority="593"/>
    <cfRule type="duplicateValues" dxfId="3566" priority="4224"/>
    <cfRule type="duplicateValues" dxfId="3565" priority="1114"/>
    <cfRule type="duplicateValues" dxfId="3564" priority="4080"/>
    <cfRule type="duplicateValues" dxfId="3563" priority="3632"/>
    <cfRule type="duplicateValues" dxfId="3562" priority="3011"/>
    <cfRule type="duplicateValues" dxfId="3561" priority="3116"/>
    <cfRule type="duplicateValues" dxfId="3560" priority="3035"/>
    <cfRule type="duplicateValues" dxfId="3559" priority="471"/>
    <cfRule type="duplicateValues" dxfId="3558" priority="2759"/>
    <cfRule type="duplicateValues" dxfId="3557" priority="1629"/>
    <cfRule type="duplicateValues" dxfId="3556" priority="3463"/>
    <cfRule type="duplicateValues" dxfId="3555" priority="1389"/>
    <cfRule type="duplicateValues" dxfId="3554" priority="1494"/>
    <cfRule type="duplicateValues" dxfId="3553" priority="380"/>
    <cfRule type="duplicateValues" dxfId="3552" priority="4175"/>
    <cfRule type="duplicateValues" dxfId="3551" priority="389"/>
    <cfRule type="duplicateValues" dxfId="3550" priority="2393"/>
    <cfRule type="duplicateValues" dxfId="3549" priority="4836"/>
    <cfRule type="duplicateValues" dxfId="3548" priority="1538"/>
    <cfRule type="duplicateValues" dxfId="3547" priority="4635"/>
    <cfRule type="duplicateValues" dxfId="3546" priority="3892"/>
    <cfRule type="duplicateValues" dxfId="3545" priority="3694"/>
    <cfRule type="duplicateValues" dxfId="3544" priority="240"/>
    <cfRule type="duplicateValues" dxfId="3543" priority="434"/>
    <cfRule type="duplicateValues" dxfId="3542" priority="4190"/>
    <cfRule type="duplicateValues" dxfId="3541" priority="4573"/>
    <cfRule type="duplicateValues" dxfId="3540" priority="3160"/>
    <cfRule type="duplicateValues" dxfId="3539" priority="1796"/>
    <cfRule type="duplicateValues" dxfId="3538" priority="2041"/>
    <cfRule type="duplicateValues" dxfId="3537" priority="2885"/>
    <cfRule type="duplicateValues" dxfId="3536" priority="4043"/>
    <cfRule type="duplicateValues" dxfId="3535" priority="1718"/>
    <cfRule type="duplicateValues" dxfId="3534" priority="636"/>
    <cfRule type="duplicateValues" dxfId="3533" priority="2894"/>
    <cfRule type="duplicateValues" dxfId="3532" priority="1308"/>
    <cfRule type="duplicateValues" dxfId="3531" priority="515"/>
    <cfRule type="duplicateValues" dxfId="3530" priority="644"/>
    <cfRule type="duplicateValues" dxfId="3529" priority="3169"/>
    <cfRule type="duplicateValues" dxfId="3528" priority="4124"/>
    <cfRule type="duplicateValues" dxfId="3527" priority="917"/>
    <cfRule type="duplicateValues" dxfId="3526" priority="3525"/>
    <cfRule type="duplicateValues" dxfId="3525" priority="1345"/>
    <cfRule type="duplicateValues" dxfId="3524" priority="1105"/>
  </conditionalFormatting>
  <conditionalFormatting sqref="C215">
    <cfRule type="duplicateValues" dxfId="3523" priority="222"/>
    <cfRule type="duplicateValues" dxfId="3522" priority="2080"/>
    <cfRule type="duplicateValues" dxfId="3521" priority="4259"/>
    <cfRule type="duplicateValues" dxfId="3520" priority="1931"/>
    <cfRule type="duplicateValues" dxfId="3519" priority="3877"/>
    <cfRule type="duplicateValues" dxfId="3518" priority="4456"/>
    <cfRule type="duplicateValues" dxfId="3517" priority="2741"/>
    <cfRule type="duplicateValues" dxfId="3516" priority="1574"/>
    <cfRule type="duplicateValues" dxfId="3515" priority="2876"/>
    <cfRule type="duplicateValues" dxfId="3514" priority="3151"/>
    <cfRule type="duplicateValues" dxfId="3513" priority="3507"/>
    <cfRule type="duplicateValues" dxfId="3512" priority="4447"/>
    <cfRule type="duplicateValues" dxfId="3511" priority="1327"/>
    <cfRule type="duplicateValues" dxfId="3510" priority="1611"/>
    <cfRule type="duplicateValues" dxfId="3509" priority="3516"/>
    <cfRule type="duplicateValues" dxfId="3508" priority="1152"/>
    <cfRule type="duplicateValues" dxfId="3507" priority="2124"/>
    <cfRule type="duplicateValues" dxfId="3506" priority="1142"/>
    <cfRule type="duplicateValues" dxfId="3505" priority="1894"/>
    <cfRule type="duplicateValues" dxfId="3504" priority="3381"/>
    <cfRule type="duplicateValues" dxfId="3503" priority="1655"/>
    <cfRule type="duplicateValues" dxfId="3502" priority="1664"/>
    <cfRule type="duplicateValues" dxfId="3501" priority="1299"/>
    <cfRule type="duplicateValues" dxfId="3500" priority="1849"/>
    <cfRule type="duplicateValues" dxfId="3499" priority="2750"/>
    <cfRule type="duplicateValues" dxfId="3498" priority="2446"/>
    <cfRule type="duplicateValues" dxfId="3497" priority="268"/>
    <cfRule type="duplicateValues" dxfId="3496" priority="1096"/>
    <cfRule type="duplicateValues" dxfId="3495" priority="3026"/>
    <cfRule type="duplicateValues" dxfId="3494" priority="278"/>
    <cfRule type="duplicateValues" dxfId="3493" priority="3018"/>
    <cfRule type="duplicateValues" dxfId="3492" priority="1015"/>
    <cfRule type="duplicateValues" dxfId="3491" priority="2927"/>
    <cfRule type="duplicateValues" dxfId="3490" priority="2975"/>
    <cfRule type="duplicateValues" dxfId="3489" priority="2942"/>
    <cfRule type="duplicateValues" dxfId="3488" priority="3730"/>
    <cfRule type="duplicateValues" dxfId="3487" priority="1290"/>
    <cfRule type="duplicateValues" dxfId="3486" priority="2169"/>
    <cfRule type="duplicateValues" dxfId="3485" priority="2178"/>
    <cfRule type="duplicateValues" dxfId="3484" priority="87"/>
    <cfRule type="duplicateValues" dxfId="3483" priority="870"/>
    <cfRule type="duplicateValues" dxfId="3482" priority="2644"/>
    <cfRule type="duplicateValues" dxfId="3481" priority="3767"/>
    <cfRule type="duplicateValues" dxfId="3480" priority="96"/>
    <cfRule type="duplicateValues" dxfId="3479" priority="2206"/>
    <cfRule type="duplicateValues" dxfId="3478" priority="2215"/>
    <cfRule type="duplicateValues" dxfId="3477" priority="327"/>
    <cfRule type="duplicateValues" dxfId="3476" priority="822"/>
    <cfRule type="duplicateValues" dxfId="3475" priority="3319"/>
    <cfRule type="duplicateValues" dxfId="3474" priority="813"/>
    <cfRule type="duplicateValues" dxfId="3473" priority="2259"/>
    <cfRule type="duplicateValues" dxfId="3472" priority="3811"/>
    <cfRule type="duplicateValues" dxfId="3471" priority="2581"/>
    <cfRule type="duplicateValues" dxfId="3470" priority="2572"/>
    <cfRule type="duplicateValues" dxfId="3469" priority="2304"/>
    <cfRule type="duplicateValues" dxfId="3468" priority="4160"/>
    <cfRule type="duplicateValues" dxfId="3467" priority="2384"/>
    <cfRule type="duplicateValues" dxfId="3466" priority="3862"/>
    <cfRule type="duplicateValues" dxfId="3465" priority="1380"/>
    <cfRule type="duplicateValues" dxfId="3464" priority="4519"/>
    <cfRule type="duplicateValues" dxfId="3463" priority="371"/>
    <cfRule type="duplicateValues" dxfId="3462" priority="688"/>
    <cfRule type="duplicateValues" dxfId="3461" priority="4617"/>
    <cfRule type="duplicateValues" dxfId="3460" priority="4626"/>
    <cfRule type="duplicateValues" dxfId="3459" priority="141"/>
    <cfRule type="duplicateValues" dxfId="3458" priority="4671"/>
    <cfRule type="duplicateValues" dxfId="3457" priority="1336"/>
    <cfRule type="duplicateValues" dxfId="3456" priority="4708"/>
    <cfRule type="duplicateValues" dxfId="3455" priority="4752"/>
    <cfRule type="duplicateValues" dxfId="3454" priority="3936"/>
    <cfRule type="duplicateValues" dxfId="3453" priority="4803"/>
    <cfRule type="duplicateValues" dxfId="3452" priority="628"/>
    <cfRule type="duplicateValues" dxfId="3451" priority="4818"/>
    <cfRule type="duplicateValues" dxfId="3450" priority="3980"/>
    <cfRule type="duplicateValues" dxfId="3449" priority="4321"/>
    <cfRule type="duplicateValues" dxfId="3448" priority="416"/>
    <cfRule type="duplicateValues" dxfId="3447" priority="4115"/>
    <cfRule type="duplicateValues" dxfId="3446" priority="425"/>
    <cfRule type="duplicateValues" dxfId="3445" priority="2031"/>
    <cfRule type="duplicateValues" dxfId="3444" priority="453"/>
    <cfRule type="duplicateValues" dxfId="3443" priority="462"/>
    <cfRule type="duplicateValues" dxfId="3442" priority="3685"/>
    <cfRule type="duplicateValues" dxfId="3441" priority="4071"/>
    <cfRule type="duplicateValues" dxfId="3440" priority="178"/>
    <cfRule type="duplicateValues" dxfId="3439" priority="2021"/>
    <cfRule type="duplicateValues" dxfId="3438" priority="4062"/>
    <cfRule type="duplicateValues" dxfId="3437" priority="506"/>
    <cfRule type="duplicateValues" dxfId="3436" priority="2795"/>
    <cfRule type="duplicateValues" dxfId="3435" priority="4034"/>
    <cfRule type="duplicateValues" dxfId="3434" priority="3676"/>
    <cfRule type="duplicateValues" dxfId="3433" priority="4025"/>
    <cfRule type="duplicateValues" dxfId="3432" priority="551"/>
    <cfRule type="duplicateValues" dxfId="3431" priority="1052"/>
    <cfRule type="duplicateValues" dxfId="3430" priority="1425"/>
    <cfRule type="duplicateValues" dxfId="3429" priority="961"/>
    <cfRule type="duplicateValues" dxfId="3428" priority="3579"/>
    <cfRule type="duplicateValues" dxfId="3427" priority="1975"/>
    <cfRule type="duplicateValues" dxfId="3426" priority="1840"/>
    <cfRule type="duplicateValues" dxfId="3425" priority="1245"/>
    <cfRule type="duplicateValues" dxfId="3424" priority="2832"/>
    <cfRule type="duplicateValues" dxfId="3423" priority="1476"/>
    <cfRule type="duplicateValues" dxfId="3422" priority="970"/>
    <cfRule type="duplicateValues" dxfId="3421" priority="1485"/>
    <cfRule type="duplicateValues" dxfId="3420" priority="1201"/>
    <cfRule type="duplicateValues" dxfId="3419" priority="3213"/>
    <cfRule type="duplicateValues" dxfId="3418" priority="1529"/>
  </conditionalFormatting>
  <conditionalFormatting sqref="C216">
    <cfRule type="duplicateValues" dxfId="3417" priority="309"/>
    <cfRule type="duplicateValues" dxfId="3416" priority="2062"/>
    <cfRule type="duplicateValues" dxfId="3415" priority="1511"/>
    <cfRule type="duplicateValues" dxfId="3414" priority="1913"/>
    <cfRule type="duplicateValues" dxfId="3413" priority="2629"/>
    <cfRule type="duplicateValues" dxfId="3412" priority="318"/>
    <cfRule type="duplicateValues" dxfId="3411" priority="3498"/>
    <cfRule type="duplicateValues" dxfId="3410" priority="1362"/>
    <cfRule type="duplicateValues" dxfId="3409" priority="2867"/>
    <cfRule type="duplicateValues" dxfId="3408" priority="1467"/>
    <cfRule type="duplicateValues" dxfId="3407" priority="4504"/>
    <cfRule type="duplicateValues" dxfId="3406" priority="34"/>
    <cfRule type="duplicateValues" dxfId="3405" priority="850"/>
    <cfRule type="duplicateValues" dxfId="3404" priority="2197"/>
    <cfRule type="duplicateValues" dxfId="3403" priority="860"/>
    <cfRule type="duplicateValues" dxfId="3402" priority="4438"/>
    <cfRule type="duplicateValues" dxfId="3401" priority="2688"/>
    <cfRule type="duplicateValues" dxfId="3400" priority="362"/>
    <cfRule type="duplicateValues" dxfId="3399" priority="3749"/>
    <cfRule type="duplicateValues" dxfId="3398" priority="1034"/>
    <cfRule type="duplicateValues" dxfId="3397" priority="724"/>
    <cfRule type="duplicateValues" dxfId="3396" priority="2428"/>
    <cfRule type="duplicateValues" dxfId="3395" priority="1876"/>
    <cfRule type="duplicateValues" dxfId="3394" priority="4489"/>
    <cfRule type="duplicateValues" dxfId="3393" priority="3195"/>
    <cfRule type="duplicateValues" dxfId="3392" priority="3971"/>
    <cfRule type="duplicateValues" dxfId="3391" priority="2071"/>
    <cfRule type="duplicateValues" dxfId="3390" priority="2777"/>
    <cfRule type="duplicateValues" dxfId="3389" priority="3667"/>
    <cfRule type="duplicateValues" dxfId="3388" priority="1236"/>
    <cfRule type="duplicateValues" dxfId="3387" priority="78"/>
    <cfRule type="duplicateValues" dxfId="3386" priority="2115"/>
    <cfRule type="duplicateValues" dxfId="3385" priority="4394"/>
    <cfRule type="duplicateValues" dxfId="3384" priority="2912"/>
    <cfRule type="duplicateValues" dxfId="3383" priority="4106"/>
    <cfRule type="duplicateValues" dxfId="3382" priority="4690"/>
    <cfRule type="duplicateValues" dxfId="3381" priority="407"/>
    <cfRule type="duplicateValues" dxfId="3380" priority="3549"/>
    <cfRule type="duplicateValues" dxfId="3379" priority="4097"/>
    <cfRule type="duplicateValues" dxfId="3378" priority="444"/>
    <cfRule type="duplicateValues" dxfId="3377" priority="4788"/>
    <cfRule type="duplicateValues" dxfId="3376" priority="3927"/>
    <cfRule type="duplicateValues" dxfId="3375" priority="2437"/>
    <cfRule type="duplicateValues" dxfId="3374" priority="3372"/>
    <cfRule type="duplicateValues" dxfId="3373" priority="2786"/>
    <cfRule type="duplicateValues" dxfId="3372" priority="1281"/>
    <cfRule type="duplicateValues" dxfId="3371" priority="3363"/>
    <cfRule type="duplicateValues" dxfId="3370" priority="4016"/>
    <cfRule type="duplicateValues" dxfId="3369" priority="123"/>
    <cfRule type="duplicateValues" dxfId="3368" priority="4357"/>
    <cfRule type="duplicateValues" dxfId="3367" priority="3847"/>
    <cfRule type="duplicateValues" dxfId="3366" priority="3721"/>
    <cfRule type="duplicateValues" dxfId="3365" priority="4743"/>
    <cfRule type="duplicateValues" dxfId="3364" priority="132"/>
    <cfRule type="duplicateValues" dxfId="3363" priority="3918"/>
    <cfRule type="duplicateValues" dxfId="3362" priority="1787"/>
    <cfRule type="duplicateValues" dxfId="3361" priority="4699"/>
    <cfRule type="duplicateValues" dxfId="3360" priority="1192"/>
    <cfRule type="duplicateValues" dxfId="3359" priority="1966"/>
    <cfRule type="duplicateValues" dxfId="3358" priority="2482"/>
    <cfRule type="duplicateValues" dxfId="3357" priority="1646"/>
    <cfRule type="duplicateValues" dxfId="3356" priority="3758"/>
    <cfRule type="duplicateValues" dxfId="3355" priority="2519"/>
    <cfRule type="duplicateValues" dxfId="3354" priority="952"/>
    <cfRule type="duplicateValues" dxfId="3353" priority="760"/>
    <cfRule type="duplicateValues" dxfId="3352" priority="160"/>
    <cfRule type="duplicateValues" dxfId="3351" priority="4662"/>
    <cfRule type="duplicateValues" dxfId="3350" priority="4653"/>
    <cfRule type="duplicateValues" dxfId="3349" priority="2814"/>
    <cfRule type="duplicateValues" dxfId="3348" priority="169"/>
    <cfRule type="duplicateValues" dxfId="3347" priority="4312"/>
    <cfRule type="duplicateValues" dxfId="3346" priority="488"/>
    <cfRule type="duplicateValues" dxfId="3345" priority="2563"/>
    <cfRule type="duplicateValues" dxfId="3344" priority="670"/>
    <cfRule type="duplicateValues" dxfId="3343" priority="4303"/>
    <cfRule type="duplicateValues" dxfId="3342" priority="1831"/>
    <cfRule type="duplicateValues" dxfId="3341" priority="2732"/>
    <cfRule type="duplicateValues" dxfId="3340" priority="1371"/>
    <cfRule type="duplicateValues" dxfId="3339" priority="3204"/>
    <cfRule type="duplicateValues" dxfId="3338" priority="1006"/>
    <cfRule type="duplicateValues" dxfId="3337" priority="679"/>
    <cfRule type="duplicateValues" dxfId="3336" priority="1885"/>
    <cfRule type="duplicateValues" dxfId="3335" priority="4608"/>
    <cfRule type="duplicateValues" dxfId="3334" priority="1043"/>
    <cfRule type="duplicateValues" dxfId="3333" priority="3623"/>
    <cfRule type="duplicateValues" dxfId="3332" priority="1132"/>
    <cfRule type="duplicateValues" dxfId="3331" priority="2823"/>
    <cfRule type="duplicateValues" dxfId="3330" priority="3417"/>
    <cfRule type="duplicateValues" dxfId="3329" priority="3070"/>
    <cfRule type="duplicateValues" dxfId="3328" priority="497"/>
    <cfRule type="duplicateValues" dxfId="3327" priority="213"/>
    <cfRule type="duplicateValues" dxfId="3326" priority="4053"/>
    <cfRule type="duplicateValues" dxfId="3325" priority="1087"/>
    <cfRule type="duplicateValues" dxfId="3324" priority="908"/>
    <cfRule type="duplicateValues" dxfId="3323" priority="804"/>
    <cfRule type="duplicateValues" dxfId="3322" priority="3010"/>
    <cfRule type="duplicateValues" dxfId="3321" priority="3802"/>
    <cfRule type="duplicateValues" dxfId="3320" priority="2250"/>
    <cfRule type="duplicateValues" dxfId="3319" priority="997"/>
    <cfRule type="duplicateValues" dxfId="3318" priority="3712"/>
    <cfRule type="duplicateValues" dxfId="3317" priority="1520"/>
    <cfRule type="duplicateValues" dxfId="3316" priority="4564"/>
    <cfRule type="duplicateValues" dxfId="3315" priority="2011"/>
    <cfRule type="duplicateValues" dxfId="3314" priority="3454"/>
    <cfRule type="duplicateValues" dxfId="3313" priority="2241"/>
    <cfRule type="duplicateValues" dxfId="3312" priority="1183"/>
    <cfRule type="duplicateValues" dxfId="3311" priority="3564"/>
    <cfRule type="duplicateValues" dxfId="3310" priority="2160"/>
    <cfRule type="duplicateValues" dxfId="3309" priority="258"/>
    <cfRule type="duplicateValues" dxfId="3308" priority="2614"/>
    <cfRule type="duplicateValues" dxfId="3307" priority="1318"/>
    <cfRule type="duplicateValues" dxfId="3306" priority="3267"/>
    <cfRule type="duplicateValues" dxfId="3305" priority="1922"/>
  </conditionalFormatting>
  <conditionalFormatting sqref="C217">
    <cfRule type="duplicateValues" dxfId="3304" priority="4474"/>
    <cfRule type="duplicateValues" dxfId="3303" priority="1948"/>
    <cfRule type="duplicateValues" dxfId="3302" priority="16"/>
    <cfRule type="duplicateValues" dxfId="3301" priority="715"/>
    <cfRule type="duplicateValues" dxfId="3300" priority="25"/>
    <cfRule type="duplicateValues" dxfId="3299" priority="2849"/>
    <cfRule type="duplicateValues" dxfId="3298" priority="3052"/>
    <cfRule type="duplicateValues" dxfId="3297" priority="2464"/>
    <cfRule type="duplicateValues" dxfId="3296" priority="3605"/>
    <cfRule type="duplicateValues" dxfId="3295" priority="2419"/>
    <cfRule type="duplicateValues" dxfId="3294" priority="4429"/>
    <cfRule type="duplicateValues" dxfId="3293" priority="1502"/>
    <cfRule type="duplicateValues" dxfId="3292" priority="1069"/>
    <cfRule type="duplicateValues" dxfId="3291" priority="69"/>
    <cfRule type="duplicateValues" dxfId="3290" priority="3436"/>
    <cfRule type="duplicateValues" dxfId="3289" priority="742"/>
    <cfRule type="duplicateValues" dxfId="3288" priority="751"/>
    <cfRule type="duplicateValues" dxfId="3287" priority="3354"/>
    <cfRule type="duplicateValues" dxfId="3286" priority="4385"/>
    <cfRule type="duplicateValues" dxfId="3285" priority="3445"/>
    <cfRule type="duplicateValues" dxfId="3284" priority="2375"/>
    <cfRule type="duplicateValues" dxfId="3283" priority="4376"/>
    <cfRule type="duplicateValues" dxfId="3282" priority="114"/>
    <cfRule type="duplicateValues" dxfId="3281" priority="2501"/>
    <cfRule type="duplicateValues" dxfId="3280" priority="2106"/>
    <cfRule type="duplicateValues" dxfId="3279" priority="1957"/>
    <cfRule type="duplicateValues" dxfId="3278" priority="4348"/>
    <cfRule type="duplicateValues" dxfId="3277" priority="2723"/>
    <cfRule type="duplicateValues" dxfId="3276" priority="2805"/>
    <cfRule type="duplicateValues" dxfId="3275" priority="4339"/>
    <cfRule type="duplicateValues" dxfId="3274" priority="2510"/>
    <cfRule type="duplicateValues" dxfId="3273" priority="151"/>
    <cfRule type="duplicateValues" dxfId="3272" priority="1867"/>
    <cfRule type="duplicateValues" dxfId="3271" priority="2097"/>
    <cfRule type="duplicateValues" dxfId="3270" priority="2554"/>
    <cfRule type="duplicateValues" dxfId="3269" priority="3408"/>
    <cfRule type="duplicateValues" dxfId="3268" priority="988"/>
    <cfRule type="duplicateValues" dxfId="3267" priority="4294"/>
    <cfRule type="duplicateValues" dxfId="3266" priority="3614"/>
    <cfRule type="duplicateValues" dxfId="3265" priority="195"/>
    <cfRule type="duplicateValues" dxfId="3264" priority="1174"/>
    <cfRule type="duplicateValues" dxfId="3263" priority="795"/>
    <cfRule type="duplicateValues" dxfId="3262" priority="204"/>
    <cfRule type="duplicateValues" dxfId="3261" priority="3186"/>
    <cfRule type="duplicateValues" dxfId="3260" priority="3237"/>
    <cfRule type="duplicateValues" dxfId="3259" priority="2599"/>
    <cfRule type="duplicateValues" dxfId="3258" priority="4250"/>
    <cfRule type="duplicateValues" dxfId="3257" priority="1218"/>
    <cfRule type="duplicateValues" dxfId="3256" priority="1822"/>
    <cfRule type="duplicateValues" dxfId="3255" priority="3793"/>
    <cfRule type="duplicateValues" dxfId="3254" priority="3252"/>
    <cfRule type="duplicateValues" dxfId="3253" priority="2473"/>
    <cfRule type="duplicateValues" dxfId="3252" priority="300"/>
    <cfRule type="duplicateValues" dxfId="3251" priority="3703"/>
    <cfRule type="duplicateValues" dxfId="3250" priority="2670"/>
    <cfRule type="duplicateValues" dxfId="3249" priority="3740"/>
    <cfRule type="duplicateValues" dxfId="3248" priority="661"/>
    <cfRule type="duplicateValues" dxfId="3247" priority="479"/>
    <cfRule type="duplicateValues" dxfId="3246" priority="2768"/>
    <cfRule type="duplicateValues" dxfId="3245" priority="4681"/>
    <cfRule type="duplicateValues" dxfId="3244" priority="3909"/>
    <cfRule type="duplicateValues" dxfId="3243" priority="1904"/>
    <cfRule type="duplicateValues" dxfId="3242" priority="3489"/>
    <cfRule type="duplicateValues" dxfId="3241" priority="3962"/>
    <cfRule type="duplicateValues" dxfId="3240" priority="1353"/>
    <cfRule type="duplicateValues" dxfId="3239" priority="1078"/>
    <cfRule type="duplicateValues" dxfId="3238" priority="1227"/>
    <cfRule type="duplicateValues" dxfId="3237" priority="4644"/>
    <cfRule type="duplicateValues" dxfId="3236" priority="619"/>
    <cfRule type="duplicateValues" dxfId="3235" priority="3953"/>
    <cfRule type="duplicateValues" dxfId="3234" priority="1025"/>
    <cfRule type="duplicateValues" dxfId="3233" priority="899"/>
    <cfRule type="duplicateValues" dxfId="3232" priority="344"/>
    <cfRule type="duplicateValues" dxfId="3231" priority="3142"/>
    <cfRule type="duplicateValues" dxfId="3230" priority="1769"/>
    <cfRule type="duplicateValues" dxfId="3229" priority="353"/>
    <cfRule type="duplicateValues" dxfId="3228" priority="1778"/>
    <cfRule type="duplicateValues" dxfId="3227" priority="3534"/>
    <cfRule type="duplicateValues" dxfId="3226" priority="2232"/>
    <cfRule type="duplicateValues" dxfId="3225" priority="3784"/>
    <cfRule type="duplicateValues" dxfId="3224" priority="4599"/>
    <cfRule type="duplicateValues" dxfId="3223" priority="4088"/>
    <cfRule type="duplicateValues" dxfId="3222" priority="3310"/>
    <cfRule type="duplicateValues" dxfId="3221" priority="2679"/>
    <cfRule type="duplicateValues" dxfId="3220" priority="2053"/>
    <cfRule type="duplicateValues" dxfId="3219" priority="2858"/>
    <cfRule type="duplicateValues" dxfId="3218" priority="3399"/>
    <cfRule type="duplicateValues" dxfId="3217" priority="840"/>
    <cfRule type="duplicateValues" dxfId="3216" priority="890"/>
    <cfRule type="duplicateValues" dxfId="3215" priority="4734"/>
    <cfRule type="duplicateValues" dxfId="3214" priority="3658"/>
    <cfRule type="duplicateValues" dxfId="3213" priority="3061"/>
    <cfRule type="duplicateValues" dxfId="3212" priority="4725"/>
    <cfRule type="duplicateValues" dxfId="3211" priority="4555"/>
    <cfRule type="duplicateValues" dxfId="3210" priority="4546"/>
    <cfRule type="duplicateValues" dxfId="3209" priority="706"/>
    <cfRule type="duplicateValues" dxfId="3208" priority="943"/>
    <cfRule type="duplicateValues" dxfId="3207" priority="3106"/>
  </conditionalFormatting>
  <conditionalFormatting sqref="C218">
    <cfRule type="duplicateValues" dxfId="3206" priority="2545"/>
    <cfRule type="duplicateValues" dxfId="3205" priority="7"/>
    <cfRule type="duplicateValues" dxfId="3204" priority="2536"/>
    <cfRule type="duplicateValues" dxfId="3203" priority="2357"/>
    <cfRule type="duplicateValues" dxfId="3202" priority="2366"/>
    <cfRule type="duplicateValues" dxfId="3201" priority="2492"/>
    <cfRule type="duplicateValues" dxfId="3200" priority="733"/>
    <cfRule type="duplicateValues" dxfId="3199" priority="697"/>
    <cfRule type="duplicateValues" dxfId="3198" priority="4537"/>
    <cfRule type="duplicateValues" dxfId="3197" priority="4581"/>
    <cfRule type="duplicateValues" dxfId="3196" priority="4590"/>
    <cfRule type="duplicateValues" dxfId="3195" priority="2455"/>
    <cfRule type="duplicateValues" dxfId="3194" priority="51"/>
    <cfRule type="duplicateValues" dxfId="3193" priority="4420"/>
    <cfRule type="duplicateValues" dxfId="3192" priority="2705"/>
    <cfRule type="duplicateValues" dxfId="3191" priority="60"/>
    <cfRule type="duplicateValues" dxfId="3190" priority="4411"/>
    <cfRule type="duplicateValues" dxfId="3189" priority="3124"/>
    <cfRule type="duplicateValues" dxfId="3188" priority="1060"/>
    <cfRule type="duplicateValues" dxfId="3187" priority="4716"/>
    <cfRule type="duplicateValues" dxfId="3186" priority="934"/>
    <cfRule type="duplicateValues" dxfId="3185" priority="652"/>
    <cfRule type="duplicateValues" dxfId="3184" priority="335"/>
    <cfRule type="duplicateValues" dxfId="3183" priority="2714"/>
    <cfRule type="duplicateValues" dxfId="3182" priority="3301"/>
    <cfRule type="duplicateValues" dxfId="3181" priority="3944"/>
    <cfRule type="duplicateValues" dxfId="3180" priority="610"/>
    <cfRule type="duplicateValues" dxfId="3179" priority="601"/>
    <cfRule type="duplicateValues" dxfId="3178" priority="925"/>
    <cfRule type="duplicateValues" dxfId="3177" priority="4367"/>
    <cfRule type="duplicateValues" dxfId="3176" priority="1939"/>
    <cfRule type="duplicateValues" dxfId="3175" priority="3097"/>
    <cfRule type="duplicateValues" dxfId="3174" priority="3640"/>
    <cfRule type="duplicateValues" dxfId="3173" priority="3088"/>
    <cfRule type="duplicateValues" dxfId="3172" priority="2410"/>
    <cfRule type="duplicateValues" dxfId="3171" priority="4330"/>
    <cfRule type="duplicateValues" dxfId="3170" priority="3345"/>
    <cfRule type="duplicateValues" dxfId="3169" priority="1813"/>
    <cfRule type="duplicateValues" dxfId="3168" priority="3596"/>
    <cfRule type="duplicateValues" dxfId="3167" priority="3222"/>
    <cfRule type="duplicateValues" dxfId="3166" priority="3480"/>
    <cfRule type="duplicateValues" dxfId="3165" priority="3043"/>
    <cfRule type="duplicateValues" dxfId="3164" priority="3390"/>
    <cfRule type="duplicateValues" dxfId="3163" priority="1209"/>
    <cfRule type="duplicateValues" dxfId="3162" priority="186"/>
    <cfRule type="duplicateValues" dxfId="3161" priority="2840"/>
    <cfRule type="duplicateValues" dxfId="3160" priority="3001"/>
    <cfRule type="duplicateValues" dxfId="3159" priority="4285"/>
    <cfRule type="duplicateValues" dxfId="3158" priority="2088"/>
    <cfRule type="duplicateValues" dxfId="3157" priority="3649"/>
    <cfRule type="duplicateValues" dxfId="3156" priority="1760"/>
    <cfRule type="duplicateValues" dxfId="3155" priority="3177"/>
    <cfRule type="duplicateValues" dxfId="3154" priority="3471"/>
    <cfRule type="duplicateValues" dxfId="3153" priority="1804"/>
    <cfRule type="duplicateValues" dxfId="3152" priority="2661"/>
    <cfRule type="duplicateValues" dxfId="3151" priority="881"/>
    <cfRule type="duplicateValues" dxfId="3150" priority="3775"/>
    <cfRule type="duplicateValues" dxfId="3149" priority="3427"/>
    <cfRule type="duplicateValues" dxfId="3148" priority="3133"/>
    <cfRule type="duplicateValues" dxfId="3147" priority="786"/>
    <cfRule type="duplicateValues" dxfId="3146" priority="4241"/>
    <cfRule type="duplicateValues" dxfId="3145" priority="777"/>
    <cfRule type="duplicateValues" dxfId="3144" priority="3292"/>
    <cfRule type="duplicateValues" dxfId="3143" priority="4232"/>
  </conditionalFormatting>
  <conditionalFormatting sqref="C218:C229">
    <cfRule type="duplicateValues" dxfId="3142" priority="4835"/>
  </conditionalFormatting>
  <conditionalFormatting sqref="C219">
    <cfRule type="duplicateValues" dxfId="3141" priority="4223"/>
    <cfRule type="duplicateValues" dxfId="3140" priority="4267"/>
    <cfRule type="duplicateValues" dxfId="3139" priority="2983"/>
    <cfRule type="duplicateValues" dxfId="3138" priority="3168"/>
    <cfRule type="duplicateValues" dxfId="3137" priority="2992"/>
    <cfRule type="duplicateValues" dxfId="3136" priority="2696"/>
    <cfRule type="duplicateValues" dxfId="3135" priority="2348"/>
    <cfRule type="duplicateValues" dxfId="3134" priority="916"/>
    <cfRule type="duplicateValues" dxfId="3133" priority="42"/>
    <cfRule type="duplicateValues" dxfId="3132" priority="3462"/>
    <cfRule type="duplicateValues" dxfId="3131" priority="3336"/>
    <cfRule type="duplicateValues" dxfId="3130" priority="4402"/>
    <cfRule type="duplicateValues" dxfId="3129" priority="3115"/>
    <cfRule type="duplicateValues" dxfId="3128" priority="4276"/>
    <cfRule type="duplicateValues" dxfId="3127" priority="3079"/>
    <cfRule type="duplicateValues" dxfId="3126" priority="635"/>
    <cfRule type="duplicateValues" dxfId="3125" priority="3327"/>
    <cfRule type="duplicateValues" dxfId="3124" priority="2401"/>
    <cfRule type="duplicateValues" dxfId="3123" priority="2392"/>
    <cfRule type="duplicateValues" dxfId="3122" priority="768"/>
    <cfRule type="duplicateValues" dxfId="3121" priority="3159"/>
    <cfRule type="duplicateValues" dxfId="3120" priority="643"/>
    <cfRule type="duplicateValues" dxfId="3119" priority="1795"/>
    <cfRule type="duplicateValues" dxfId="3118" priority="592"/>
    <cfRule type="duplicateValues" dxfId="3117" priority="2527"/>
    <cfRule type="duplicateValues" dxfId="3116" priority="3631"/>
    <cfRule type="duplicateValues" dxfId="3115" priority="3034"/>
    <cfRule type="duplicateValues" dxfId="3114" priority="3283"/>
    <cfRule type="duplicateValues" dxfId="3113" priority="4572"/>
  </conditionalFormatting>
  <conditionalFormatting sqref="C220">
    <cfRule type="duplicateValues" dxfId="3112" priority="4258"/>
    <cfRule type="duplicateValues" dxfId="3111" priority="2383"/>
    <cfRule type="duplicateValues" dxfId="3110" priority="3318"/>
    <cfRule type="duplicateValues" dxfId="3109" priority="2974"/>
    <cfRule type="duplicateValues" dxfId="3108" priority="3017"/>
    <cfRule type="duplicateValues" dxfId="3107" priority="1708"/>
    <cfRule type="duplicateValues" dxfId="3106" priority="3150"/>
    <cfRule type="duplicateValues" dxfId="3105" priority="627"/>
    <cfRule type="duplicateValues" dxfId="3104" priority="3025"/>
  </conditionalFormatting>
  <conditionalFormatting sqref="C221">
    <cfRule type="duplicateValues" dxfId="3103" priority="3009"/>
    <cfRule type="duplicateValues" dxfId="3102" priority="1564"/>
    <cfRule type="duplicateValues" dxfId="3101" priority="2294"/>
    <cfRule type="duplicateValues" dxfId="3100" priority="1747"/>
    <cfRule type="duplicateValues" dxfId="3099" priority="1415"/>
    <cfRule type="duplicateValues" dxfId="3098" priority="4150"/>
    <cfRule type="duplicateValues" dxfId="3097" priority="1690"/>
    <cfRule type="duplicateValues" dxfId="3096" priority="541"/>
    <cfRule type="duplicateValues" dxfId="3095" priority="1699"/>
  </conditionalFormatting>
  <conditionalFormatting sqref="C222">
    <cfRule type="duplicateValues" dxfId="3094" priority="4132"/>
    <cfRule type="duplicateValues" dxfId="3093" priority="1271"/>
    <cfRule type="duplicateValues" dxfId="3092" priority="4204"/>
    <cfRule type="duplicateValues" dxfId="3091" priority="1727"/>
    <cfRule type="duplicateValues" dxfId="3090" priority="3837"/>
    <cfRule type="duplicateValues" dxfId="3089" priority="4006"/>
    <cfRule type="duplicateValues" dxfId="3088" priority="1637"/>
    <cfRule type="duplicateValues" dxfId="3087" priority="580"/>
    <cfRule type="duplicateValues" dxfId="3086" priority="2902"/>
    <cfRule type="duplicateValues" dxfId="3085" priority="1397"/>
    <cfRule type="duplicateValues" dxfId="3084" priority="1681"/>
    <cfRule type="duplicateValues" dxfId="3083" priority="248"/>
    <cfRule type="duplicateValues" dxfId="3082" priority="1122"/>
    <cfRule type="duplicateValues" dxfId="3081" priority="2333"/>
    <cfRule type="duplicateValues" dxfId="3080" priority="2001"/>
    <cfRule type="duplicateValues" dxfId="3079" priority="2150"/>
    <cfRule type="duplicateValues" dxfId="3078" priority="1737"/>
    <cfRule type="duplicateValues" dxfId="3077" priority="1406"/>
    <cfRule type="duplicateValues" dxfId="3076" priority="523"/>
    <cfRule type="duplicateValues" dxfId="3075" priority="2276"/>
    <cfRule type="duplicateValues" dxfId="3074" priority="1546"/>
    <cfRule type="duplicateValues" dxfId="3073" priority="532"/>
    <cfRule type="duplicateValues" dxfId="3072" priority="1600"/>
    <cfRule type="duplicateValues" dxfId="3071" priority="1555"/>
    <cfRule type="duplicateValues" dxfId="3070" priority="397"/>
    <cfRule type="duplicateValues" dxfId="3069" priority="1454"/>
    <cfRule type="duplicateValues" dxfId="3068" priority="4141"/>
    <cfRule type="duplicateValues" dxfId="3067" priority="4778"/>
    <cfRule type="duplicateValues" dxfId="3066" priority="2285"/>
  </conditionalFormatting>
  <conditionalFormatting sqref="C222:C233">
    <cfRule type="duplicateValues" dxfId="3065" priority="4833"/>
  </conditionalFormatting>
  <conditionalFormatting sqref="C223">
    <cfRule type="duplicateValues" dxfId="3064" priority="3693"/>
    <cfRule type="duplicateValues" dxfId="3063" priority="3819"/>
    <cfRule type="duplicateValues" dxfId="3062" priority="2893"/>
    <cfRule type="duplicateValues" dxfId="3061" priority="104"/>
    <cfRule type="duplicateValues" dxfId="3060" priority="978"/>
    <cfRule type="duplicateValues" dxfId="3059" priority="1161"/>
    <cfRule type="duplicateValues" dxfId="3058" priority="1672"/>
    <cfRule type="duplicateValues" dxfId="3057" priority="1628"/>
    <cfRule type="duplicateValues" dxfId="3056" priority="1307"/>
    <cfRule type="duplicateValues" dxfId="3055" priority="2223"/>
    <cfRule type="duplicateValues" dxfId="3054" priority="2323"/>
    <cfRule type="duplicateValues" dxfId="3053" priority="830"/>
    <cfRule type="duplicateValues" dxfId="3052" priority="1537"/>
    <cfRule type="duplicateValues" dxfId="3051" priority="2956"/>
    <cfRule type="duplicateValues" dxfId="3050" priority="2884"/>
    <cfRule type="duplicateValues" dxfId="3049" priority="4769"/>
    <cfRule type="duplicateValues" dxfId="3048" priority="3524"/>
    <cfRule type="duplicateValues" dxfId="3047" priority="4760"/>
    <cfRule type="duplicateValues" dxfId="3046" priority="3891"/>
    <cfRule type="duplicateValues" dxfId="3045" priority="1857"/>
    <cfRule type="duplicateValues" dxfId="3044" priority="2186"/>
    <cfRule type="duplicateValues" dxfId="3043" priority="4042"/>
    <cfRule type="duplicateValues" dxfId="3042" priority="4079"/>
    <cfRule type="duplicateValues" dxfId="3041" priority="3997"/>
    <cfRule type="duplicateValues" dxfId="3040" priority="470"/>
    <cfRule type="duplicateValues" dxfId="3039" priority="1717"/>
    <cfRule type="duplicateValues" dxfId="3038" priority="570"/>
    <cfRule type="duplicateValues" dxfId="3037" priority="1253"/>
    <cfRule type="duplicateValues" dxfId="3036" priority="1444"/>
    <cfRule type="duplicateValues" dxfId="3035" priority="230"/>
    <cfRule type="duplicateValues" dxfId="3034" priority="514"/>
    <cfRule type="duplicateValues" dxfId="3033" priority="239"/>
    <cfRule type="duplicateValues" dxfId="3032" priority="1619"/>
    <cfRule type="duplicateValues" dxfId="3031" priority="1992"/>
    <cfRule type="duplicateValues" dxfId="3030" priority="1388"/>
    <cfRule type="duplicateValues" dxfId="3029" priority="1113"/>
    <cfRule type="duplicateValues" dxfId="3028" priority="1262"/>
    <cfRule type="duplicateValues" dxfId="3027" priority="3828"/>
    <cfRule type="duplicateValues" dxfId="3026" priority="2267"/>
    <cfRule type="duplicateValues" dxfId="3025" priority="287"/>
    <cfRule type="duplicateValues" dxfId="3024" priority="1582"/>
    <cfRule type="duplicateValues" dxfId="3023" priority="4189"/>
    <cfRule type="duplicateValues" dxfId="3022" priority="1344"/>
    <cfRule type="duplicateValues" dxfId="3021" priority="2758"/>
    <cfRule type="duplicateValues" dxfId="3020" priority="2589"/>
    <cfRule type="duplicateValues" dxfId="3019" priority="4174"/>
    <cfRule type="duplicateValues" dxfId="3018" priority="1104"/>
    <cfRule type="duplicateValues" dxfId="3017" priority="1493"/>
    <cfRule type="duplicateValues" dxfId="3016" priority="4634"/>
    <cfRule type="duplicateValues" dxfId="3015" priority="2313"/>
    <cfRule type="duplicateValues" dxfId="3014" priority="1983"/>
    <cfRule type="duplicateValues" dxfId="3013" priority="433"/>
    <cfRule type="duplicateValues" dxfId="3012" priority="560"/>
    <cfRule type="duplicateValues" dxfId="3011" priority="1434"/>
    <cfRule type="duplicateValues" dxfId="3010" priority="4834"/>
    <cfRule type="duplicateValues" dxfId="3009" priority="4464"/>
    <cfRule type="duplicateValues" dxfId="3008" priority="2132"/>
    <cfRule type="duplicateValues" dxfId="3007" priority="388"/>
    <cfRule type="duplicateValues" dxfId="3006" priority="379"/>
    <cfRule type="duplicateValues" dxfId="3005" priority="2141"/>
    <cfRule type="duplicateValues" dxfId="3004" priority="1591"/>
    <cfRule type="duplicateValues" dxfId="3003" priority="3988"/>
    <cfRule type="duplicateValues" dxfId="3002" priority="2040"/>
    <cfRule type="duplicateValues" dxfId="3001" priority="4123"/>
  </conditionalFormatting>
  <conditionalFormatting sqref="C224">
    <cfRule type="duplicateValues" dxfId="3000" priority="3729"/>
    <cfRule type="duplicateValues" dxfId="2999" priority="2749"/>
    <cfRule type="duplicateValues" dxfId="2998" priority="267"/>
    <cfRule type="duplicateValues" dxfId="2997" priority="277"/>
    <cfRule type="duplicateValues" dxfId="2996" priority="326"/>
    <cfRule type="duplicateValues" dxfId="2995" priority="4159"/>
    <cfRule type="duplicateValues" dxfId="2994" priority="969"/>
    <cfRule type="duplicateValues" dxfId="2993" priority="3766"/>
    <cfRule type="duplicateValues" dxfId="2992" priority="2205"/>
    <cfRule type="duplicateValues" dxfId="2991" priority="1335"/>
    <cfRule type="duplicateValues" dxfId="2990" priority="2214"/>
    <cfRule type="duplicateValues" dxfId="2989" priority="1974"/>
    <cfRule type="duplicateValues" dxfId="2988" priority="2079"/>
    <cfRule type="duplicateValues" dxfId="2987" priority="2926"/>
    <cfRule type="duplicateValues" dxfId="2986" priority="1298"/>
    <cfRule type="duplicateValues" dxfId="2985" priority="821"/>
    <cfRule type="duplicateValues" dxfId="2984" priority="1475"/>
    <cfRule type="duplicateValues" dxfId="2983" priority="1326"/>
    <cfRule type="duplicateValues" dxfId="2982" priority="960"/>
    <cfRule type="duplicateValues" dxfId="2981" priority="1014"/>
    <cfRule type="duplicateValues" dxfId="2980" priority="812"/>
    <cfRule type="duplicateValues" dxfId="2979" priority="2258"/>
    <cfRule type="duplicateValues" dxfId="2978" priority="1424"/>
    <cfRule type="duplicateValues" dxfId="2977" priority="3810"/>
    <cfRule type="duplicateValues" dxfId="2976" priority="1484"/>
    <cfRule type="duplicateValues" dxfId="2975" priority="2580"/>
    <cfRule type="duplicateValues" dxfId="2974" priority="1095"/>
    <cfRule type="duplicateValues" dxfId="2973" priority="2571"/>
    <cfRule type="duplicateValues" dxfId="2972" priority="2303"/>
    <cfRule type="duplicateValues" dxfId="2971" priority="1610"/>
    <cfRule type="duplicateValues" dxfId="2970" priority="1839"/>
    <cfRule type="duplicateValues" dxfId="2969" priority="3675"/>
    <cfRule type="duplicateValues" dxfId="2968" priority="2445"/>
    <cfRule type="duplicateValues" dxfId="2967" priority="1289"/>
    <cfRule type="duplicateValues" dxfId="2966" priority="1200"/>
    <cfRule type="duplicateValues" dxfId="2965" priority="2168"/>
    <cfRule type="duplicateValues" dxfId="2964" priority="550"/>
    <cfRule type="duplicateValues" dxfId="2963" priority="1051"/>
    <cfRule type="duplicateValues" dxfId="2962" priority="4024"/>
    <cfRule type="duplicateValues" dxfId="2961" priority="1244"/>
    <cfRule type="duplicateValues" dxfId="2960" priority="1379"/>
    <cfRule type="duplicateValues" dxfId="2959" priority="3861"/>
    <cfRule type="duplicateValues" dxfId="2958" priority="3515"/>
    <cfRule type="duplicateValues" dxfId="2957" priority="4033"/>
    <cfRule type="duplicateValues" dxfId="2956" priority="2831"/>
    <cfRule type="duplicateValues" dxfId="2955" priority="4518"/>
    <cfRule type="duplicateValues" dxfId="2954" priority="3876"/>
    <cfRule type="duplicateValues" dxfId="2953" priority="505"/>
    <cfRule type="duplicateValues" dxfId="2952" priority="3212"/>
    <cfRule type="duplicateValues" dxfId="2951" priority="2177"/>
    <cfRule type="duplicateValues" dxfId="2950" priority="3506"/>
    <cfRule type="duplicateValues" dxfId="2949" priority="2794"/>
    <cfRule type="duplicateValues" dxfId="2948" priority="1663"/>
    <cfRule type="duplicateValues" dxfId="2947" priority="869"/>
    <cfRule type="duplicateValues" dxfId="2946" priority="4616"/>
    <cfRule type="duplicateValues" dxfId="2945" priority="687"/>
    <cfRule type="duplicateValues" dxfId="2944" priority="4625"/>
    <cfRule type="duplicateValues" dxfId="2943" priority="4061"/>
    <cfRule type="duplicateValues" dxfId="2942" priority="1654"/>
    <cfRule type="duplicateValues" dxfId="2941" priority="1528"/>
    <cfRule type="duplicateValues" dxfId="2940" priority="4670"/>
    <cfRule type="duplicateValues" dxfId="2939" priority="1893"/>
    <cfRule type="duplicateValues" dxfId="2938" priority="1141"/>
    <cfRule type="duplicateValues" dxfId="2937" priority="3684"/>
    <cfRule type="duplicateValues" dxfId="2936" priority="2020"/>
    <cfRule type="duplicateValues" dxfId="2935" priority="1573"/>
    <cfRule type="duplicateValues" dxfId="2934" priority="2875"/>
    <cfRule type="duplicateValues" dxfId="2933" priority="4707"/>
    <cfRule type="duplicateValues" dxfId="2932" priority="4070"/>
    <cfRule type="duplicateValues" dxfId="2931" priority="461"/>
    <cfRule type="duplicateValues" dxfId="2930" priority="3380"/>
    <cfRule type="duplicateValues" dxfId="2929" priority="4751"/>
    <cfRule type="duplicateValues" dxfId="2928" priority="1930"/>
    <cfRule type="duplicateValues" dxfId="2927" priority="452"/>
    <cfRule type="duplicateValues" dxfId="2926" priority="2030"/>
    <cfRule type="duplicateValues" dxfId="2925" priority="3935"/>
    <cfRule type="duplicateValues" dxfId="2924" priority="4802"/>
    <cfRule type="duplicateValues" dxfId="2923" priority="1151"/>
    <cfRule type="duplicateValues" dxfId="2922" priority="4817"/>
    <cfRule type="duplicateValues" dxfId="2921" priority="4455"/>
    <cfRule type="duplicateValues" dxfId="2920" priority="4446"/>
    <cfRule type="duplicateValues" dxfId="2919" priority="2123"/>
    <cfRule type="duplicateValues" dxfId="2918" priority="86"/>
    <cfRule type="duplicateValues" dxfId="2917" priority="95"/>
    <cfRule type="duplicateValues" dxfId="2916" priority="2941"/>
    <cfRule type="duplicateValues" dxfId="2915" priority="1848"/>
    <cfRule type="duplicateValues" dxfId="2914" priority="424"/>
    <cfRule type="duplicateValues" dxfId="2913" priority="140"/>
    <cfRule type="duplicateValues" dxfId="2912" priority="4320"/>
    <cfRule type="duplicateValues" dxfId="2911" priority="4114"/>
    <cfRule type="duplicateValues" dxfId="2910" priority="2643"/>
    <cfRule type="duplicateValues" dxfId="2909" priority="3979"/>
    <cfRule type="duplicateValues" dxfId="2908" priority="370"/>
    <cfRule type="duplicateValues" dxfId="2907" priority="415"/>
    <cfRule type="duplicateValues" dxfId="2906" priority="177"/>
    <cfRule type="duplicateValues" dxfId="2905" priority="3578"/>
    <cfRule type="duplicateValues" dxfId="2904" priority="2740"/>
    <cfRule type="duplicateValues" dxfId="2903" priority="221"/>
  </conditionalFormatting>
  <conditionalFormatting sqref="C225">
    <cfRule type="duplicateValues" dxfId="2902" priority="2628"/>
    <cfRule type="duplicateValues" dxfId="2901" priority="496"/>
    <cfRule type="duplicateValues" dxfId="2900" priority="1005"/>
    <cfRule type="duplicateValues" dxfId="2899" priority="3266"/>
    <cfRule type="duplicateValues" dxfId="2898" priority="2518"/>
    <cfRule type="duplicateValues" dxfId="2897" priority="4607"/>
    <cfRule type="duplicateValues" dxfId="2896" priority="1921"/>
    <cfRule type="duplicateValues" dxfId="2895" priority="1370"/>
    <cfRule type="duplicateValues" dxfId="2894" priority="2436"/>
    <cfRule type="duplicateValues" dxfId="2893" priority="3497"/>
    <cfRule type="duplicateValues" dxfId="2892" priority="1707"/>
    <cfRule type="duplicateValues" dxfId="2891" priority="2822"/>
    <cfRule type="duplicateValues" dxfId="2890" priority="849"/>
    <cfRule type="duplicateValues" dxfId="2889" priority="1466"/>
    <cfRule type="duplicateValues" dxfId="2888" priority="678"/>
    <cfRule type="duplicateValues" dxfId="2887" priority="2196"/>
    <cfRule type="duplicateValues" dxfId="2886" priority="3416"/>
    <cfRule type="duplicateValues" dxfId="2885" priority="996"/>
    <cfRule type="duplicateValues" dxfId="2884" priority="361"/>
    <cfRule type="duplicateValues" dxfId="2883" priority="1875"/>
    <cfRule type="duplicateValues" dxfId="2882" priority="669"/>
    <cfRule type="duplicateValues" dxfId="2881" priority="4652"/>
    <cfRule type="duplicateValues" dxfId="2880" priority="3622"/>
    <cfRule type="duplicateValues" dxfId="2879" priority="487"/>
    <cfRule type="duplicateValues" dxfId="2878" priority="2061"/>
    <cfRule type="duplicateValues" dxfId="2877" priority="317"/>
    <cfRule type="duplicateValues" dxfId="2876" priority="4488"/>
    <cfRule type="duplicateValues" dxfId="2875" priority="3548"/>
    <cfRule type="duplicateValues" dxfId="2874" priority="951"/>
    <cfRule type="duplicateValues" dxfId="2873" priority="1182"/>
    <cfRule type="duplicateValues" dxfId="2872" priority="308"/>
    <cfRule type="duplicateValues" dxfId="2871" priority="3846"/>
    <cfRule type="duplicateValues" dxfId="2870" priority="1645"/>
    <cfRule type="duplicateValues" dxfId="2869" priority="4689"/>
    <cfRule type="duplicateValues" dxfId="2868" priority="257"/>
    <cfRule type="duplicateValues" dxfId="2867" priority="2070"/>
    <cfRule type="duplicateValues" dxfId="2866" priority="4015"/>
    <cfRule type="duplicateValues" dxfId="2865" priority="4698"/>
    <cfRule type="duplicateValues" dxfId="2864" priority="1317"/>
    <cfRule type="duplicateValues" dxfId="2863" priority="3757"/>
    <cfRule type="duplicateValues" dxfId="2862" priority="3563"/>
    <cfRule type="duplicateValues" dxfId="2861" priority="3711"/>
    <cfRule type="duplicateValues" dxfId="2860" priority="3203"/>
    <cfRule type="duplicateValues" dxfId="2859" priority="1235"/>
    <cfRule type="duplicateValues" dxfId="2858" priority="4503"/>
    <cfRule type="duplicateValues" dxfId="2857" priority="907"/>
    <cfRule type="duplicateValues" dxfId="2856" priority="212"/>
    <cfRule type="duplicateValues" dxfId="2855" priority="2481"/>
    <cfRule type="duplicateValues" dxfId="2854" priority="3917"/>
    <cfRule type="duplicateValues" dxfId="2853" priority="1191"/>
    <cfRule type="duplicateValues" dxfId="2852" priority="803"/>
    <cfRule type="duplicateValues" dxfId="2851" priority="1086"/>
    <cfRule type="duplicateValues" dxfId="2850" priority="4742"/>
    <cfRule type="duplicateValues" dxfId="2849" priority="1033"/>
    <cfRule type="duplicateValues" dxfId="2848" priority="3362"/>
    <cfRule type="duplicateValues" dxfId="2847" priority="723"/>
    <cfRule type="duplicateValues" dxfId="2846" priority="3801"/>
    <cfRule type="duplicateValues" dxfId="2845" priority="4302"/>
    <cfRule type="duplicateValues" dxfId="2844" priority="2731"/>
    <cfRule type="duplicateValues" dxfId="2843" priority="4311"/>
    <cfRule type="duplicateValues" dxfId="2842" priority="168"/>
    <cfRule type="duplicateValues" dxfId="2841" priority="159"/>
    <cfRule type="duplicateValues" dxfId="2840" priority="1510"/>
    <cfRule type="duplicateValues" dxfId="2839" priority="3926"/>
    <cfRule type="duplicateValues" dxfId="2838" priority="3720"/>
    <cfRule type="duplicateValues" dxfId="2837" priority="131"/>
    <cfRule type="duplicateValues" dxfId="2836" priority="2785"/>
    <cfRule type="duplicateValues" dxfId="2835" priority="2813"/>
    <cfRule type="duplicateValues" dxfId="2834" priority="4661"/>
    <cfRule type="duplicateValues" dxfId="2833" priority="4787"/>
    <cfRule type="duplicateValues" dxfId="2832" priority="4356"/>
    <cfRule type="duplicateValues" dxfId="2831" priority="1965"/>
    <cfRule type="duplicateValues" dxfId="2830" priority="122"/>
    <cfRule type="duplicateValues" dxfId="2829" priority="1830"/>
    <cfRule type="duplicateValues" dxfId="2828" priority="1786"/>
    <cfRule type="duplicateValues" dxfId="2827" priority="2866"/>
    <cfRule type="duplicateValues" dxfId="2826" priority="443"/>
    <cfRule type="duplicateValues" dxfId="2825" priority="2427"/>
    <cfRule type="duplicateValues" dxfId="2824" priority="2249"/>
    <cfRule type="duplicateValues" dxfId="2823" priority="4393"/>
    <cfRule type="duplicateValues" dxfId="2822" priority="859"/>
    <cfRule type="duplicateValues" dxfId="2821" priority="2114"/>
    <cfRule type="duplicateValues" dxfId="2820" priority="3194"/>
    <cfRule type="duplicateValues" dxfId="2819" priority="77"/>
    <cfRule type="duplicateValues" dxfId="2818" priority="759"/>
    <cfRule type="duplicateValues" dxfId="2817" priority="1361"/>
    <cfRule type="duplicateValues" dxfId="2816" priority="4437"/>
    <cfRule type="duplicateValues" dxfId="2815" priority="406"/>
    <cfRule type="duplicateValues" dxfId="2814" priority="4105"/>
    <cfRule type="duplicateValues" dxfId="2813" priority="33"/>
    <cfRule type="duplicateValues" dxfId="2812" priority="1042"/>
    <cfRule type="duplicateValues" dxfId="2811" priority="2240"/>
    <cfRule type="duplicateValues" dxfId="2810" priority="3748"/>
    <cfRule type="duplicateValues" dxfId="2809" priority="2687"/>
    <cfRule type="duplicateValues" dxfId="2808" priority="1280"/>
    <cfRule type="duplicateValues" dxfId="2807" priority="2562"/>
    <cfRule type="duplicateValues" dxfId="2806" priority="2010"/>
    <cfRule type="duplicateValues" dxfId="2805" priority="2613"/>
    <cfRule type="duplicateValues" dxfId="2804" priority="1912"/>
    <cfRule type="duplicateValues" dxfId="2803" priority="2911"/>
    <cfRule type="duplicateValues" dxfId="2802" priority="3970"/>
    <cfRule type="duplicateValues" dxfId="2801" priority="4563"/>
    <cfRule type="duplicateValues" dxfId="2800" priority="1519"/>
    <cfRule type="duplicateValues" dxfId="2799" priority="1131"/>
    <cfRule type="duplicateValues" dxfId="2798" priority="2159"/>
    <cfRule type="duplicateValues" dxfId="2797" priority="3453"/>
    <cfRule type="duplicateValues" dxfId="2796" priority="4052"/>
    <cfRule type="duplicateValues" dxfId="2795" priority="2776"/>
    <cfRule type="duplicateValues" dxfId="2794" priority="3666"/>
    <cfRule type="duplicateValues" dxfId="2793" priority="3371"/>
    <cfRule type="duplicateValues" dxfId="2792" priority="1884"/>
    <cfRule type="duplicateValues" dxfId="2791" priority="3069"/>
    <cfRule type="duplicateValues" dxfId="2790" priority="4096"/>
  </conditionalFormatting>
  <conditionalFormatting sqref="C226">
    <cfRule type="duplicateValues" dxfId="2789" priority="3792"/>
    <cfRule type="duplicateValues" dxfId="2788" priority="2463"/>
    <cfRule type="duplicateValues" dxfId="2787" priority="4643"/>
    <cfRule type="duplicateValues" dxfId="2786" priority="2231"/>
    <cfRule type="duplicateValues" dxfId="2785" priority="1352"/>
    <cfRule type="duplicateValues" dxfId="2784" priority="3702"/>
    <cfRule type="duplicateValues" dxfId="2783" priority="2767"/>
    <cfRule type="duplicateValues" dxfId="2782" priority="2052"/>
    <cfRule type="duplicateValues" dxfId="2781" priority="2096"/>
    <cfRule type="duplicateValues" dxfId="2780" priority="2722"/>
    <cfRule type="duplicateValues" dxfId="2779" priority="2105"/>
    <cfRule type="duplicateValues" dxfId="2778" priority="3908"/>
    <cfRule type="duplicateValues" dxfId="2777" priority="898"/>
    <cfRule type="duplicateValues" dxfId="2776" priority="4473"/>
    <cfRule type="duplicateValues" dxfId="2775" priority="15"/>
    <cfRule type="duplicateValues" dxfId="2774" priority="24"/>
    <cfRule type="duplicateValues" dxfId="2773" priority="4680"/>
    <cfRule type="duplicateValues" dxfId="2772" priority="4428"/>
    <cfRule type="duplicateValues" dxfId="2771" priority="2509"/>
    <cfRule type="duplicateValues" dxfId="2770" priority="68"/>
    <cfRule type="duplicateValues" dxfId="2769" priority="4384"/>
    <cfRule type="duplicateValues" dxfId="2768" priority="4375"/>
    <cfRule type="duplicateValues" dxfId="2767" priority="113"/>
    <cfRule type="duplicateValues" dxfId="2766" priority="2374"/>
    <cfRule type="duplicateValues" dxfId="2765" priority="889"/>
    <cfRule type="duplicateValues" dxfId="2764" priority="4347"/>
    <cfRule type="duplicateValues" dxfId="2763" priority="4338"/>
    <cfRule type="duplicateValues" dxfId="2762" priority="660"/>
    <cfRule type="duplicateValues" dxfId="2761" priority="2500"/>
    <cfRule type="duplicateValues" dxfId="2760" priority="2678"/>
    <cfRule type="duplicateValues" dxfId="2759" priority="150"/>
    <cfRule type="duplicateValues" dxfId="2758" priority="194"/>
    <cfRule type="duplicateValues" dxfId="2757" priority="4293"/>
    <cfRule type="duplicateValues" dxfId="2756" priority="2598"/>
    <cfRule type="duplicateValues" dxfId="2755" priority="4724"/>
    <cfRule type="duplicateValues" dxfId="2754" priority="750"/>
    <cfRule type="duplicateValues" dxfId="2753" priority="3739"/>
    <cfRule type="duplicateValues" dxfId="2752" priority="203"/>
    <cfRule type="duplicateValues" dxfId="2751" priority="4733"/>
    <cfRule type="duplicateValues" dxfId="2750" priority="4249"/>
    <cfRule type="duplicateValues" dxfId="2749" priority="741"/>
    <cfRule type="duplicateValues" dxfId="2748" priority="343"/>
    <cfRule type="duplicateValues" dxfId="2747" priority="2669"/>
    <cfRule type="duplicateValues" dxfId="2746" priority="352"/>
    <cfRule type="duplicateValues" dxfId="2745" priority="4149"/>
    <cfRule type="duplicateValues" dxfId="2744" priority="4087"/>
    <cfRule type="duplicateValues" dxfId="2743" priority="478"/>
    <cfRule type="duplicateValues" dxfId="2742" priority="540"/>
    <cfRule type="duplicateValues" dxfId="2741" priority="794"/>
    <cfRule type="duplicateValues" dxfId="2740" priority="3407"/>
    <cfRule type="duplicateValues" dxfId="2739" priority="1414"/>
    <cfRule type="duplicateValues" dxfId="2738" priority="299"/>
    <cfRule type="duplicateValues" dxfId="2737" priority="3435"/>
    <cfRule type="duplicateValues" dxfId="2736" priority="3444"/>
    <cfRule type="duplicateValues" dxfId="2735" priority="3251"/>
    <cfRule type="duplicateValues" dxfId="2734" priority="1226"/>
    <cfRule type="duplicateValues" dxfId="2733" priority="714"/>
    <cfRule type="duplicateValues" dxfId="2732" priority="1217"/>
    <cfRule type="duplicateValues" dxfId="2731" priority="3236"/>
    <cfRule type="duplicateValues" dxfId="2730" priority="1501"/>
    <cfRule type="duplicateValues" dxfId="2729" priority="2293"/>
    <cfRule type="duplicateValues" dxfId="2728" priority="3488"/>
    <cfRule type="duplicateValues" dxfId="2727" priority="3185"/>
    <cfRule type="duplicateValues" dxfId="2726" priority="2472"/>
    <cfRule type="duplicateValues" dxfId="2725" priority="1563"/>
    <cfRule type="duplicateValues" dxfId="2724" priority="1173"/>
    <cfRule type="duplicateValues" dxfId="2723" priority="3141"/>
    <cfRule type="duplicateValues" dxfId="2722" priority="3105"/>
    <cfRule type="duplicateValues" dxfId="2721" priority="3398"/>
    <cfRule type="duplicateValues" dxfId="2720" priority="4545"/>
    <cfRule type="duplicateValues" dxfId="2719" priority="3533"/>
    <cfRule type="duplicateValues" dxfId="2718" priority="3060"/>
    <cfRule type="duplicateValues" dxfId="2717" priority="4554"/>
    <cfRule type="duplicateValues" dxfId="2716" priority="2418"/>
    <cfRule type="duplicateValues" dxfId="2715" priority="1689"/>
    <cfRule type="duplicateValues" dxfId="2714" priority="3051"/>
    <cfRule type="duplicateValues" dxfId="2713" priority="1698"/>
    <cfRule type="duplicateValues" dxfId="2712" priority="3952"/>
    <cfRule type="duplicateValues" dxfId="2711" priority="1746"/>
    <cfRule type="duplicateValues" dxfId="2710" priority="1768"/>
    <cfRule type="duplicateValues" dxfId="2709" priority="1077"/>
    <cfRule type="duplicateValues" dxfId="2708" priority="618"/>
    <cfRule type="duplicateValues" dxfId="2707" priority="1777"/>
    <cfRule type="duplicateValues" dxfId="2706" priority="1068"/>
    <cfRule type="duplicateValues" dxfId="2705" priority="1821"/>
    <cfRule type="duplicateValues" dxfId="2704" priority="2553"/>
    <cfRule type="duplicateValues" dxfId="2703" priority="705"/>
    <cfRule type="duplicateValues" dxfId="2702" priority="3353"/>
    <cfRule type="duplicateValues" dxfId="2701" priority="3961"/>
    <cfRule type="duplicateValues" dxfId="2700" priority="3604"/>
    <cfRule type="duplicateValues" dxfId="2699" priority="3309"/>
    <cfRule type="duplicateValues" dxfId="2698" priority="4598"/>
    <cfRule type="duplicateValues" dxfId="2697" priority="1024"/>
    <cfRule type="duplicateValues" dxfId="2696" priority="3613"/>
    <cfRule type="duplicateValues" dxfId="2695" priority="1866"/>
    <cfRule type="duplicateValues" dxfId="2694" priority="1903"/>
    <cfRule type="duplicateValues" dxfId="2693" priority="839"/>
    <cfRule type="duplicateValues" dxfId="2692" priority="987"/>
    <cfRule type="duplicateValues" dxfId="2691" priority="3657"/>
    <cfRule type="duplicateValues" dxfId="2690" priority="3783"/>
    <cfRule type="duplicateValues" dxfId="2689" priority="2857"/>
    <cfRule type="duplicateValues" dxfId="2688" priority="1947"/>
    <cfRule type="duplicateValues" dxfId="2687" priority="2848"/>
    <cfRule type="duplicateValues" dxfId="2686" priority="1956"/>
    <cfRule type="duplicateValues" dxfId="2685" priority="2804"/>
    <cfRule type="duplicateValues" dxfId="2684" priority="942"/>
  </conditionalFormatting>
  <conditionalFormatting sqref="C227">
    <cfRule type="duplicateValues" dxfId="2683" priority="3132"/>
    <cfRule type="duplicateValues" dxfId="2682" priority="732"/>
    <cfRule type="duplicateValues" dxfId="2681" priority="4005"/>
    <cfRule type="duplicateValues" dxfId="2680" priority="2839"/>
    <cfRule type="duplicateValues" dxfId="2679" priority="1736"/>
    <cfRule type="duplicateValues" dxfId="2678" priority="1599"/>
    <cfRule type="duplicateValues" dxfId="2677" priority="396"/>
    <cfRule type="duplicateValues" dxfId="2676" priority="50"/>
    <cfRule type="duplicateValues" dxfId="2675" priority="4419"/>
    <cfRule type="duplicateValues" dxfId="2674" priority="3648"/>
    <cfRule type="duplicateValues" dxfId="2673" priority="2284"/>
    <cfRule type="duplicateValues" dxfId="2672" priority="2704"/>
    <cfRule type="duplicateValues" dxfId="2671" priority="924"/>
    <cfRule type="duplicateValues" dxfId="2670" priority="4203"/>
    <cfRule type="duplicateValues" dxfId="2669" priority="4240"/>
    <cfRule type="duplicateValues" dxfId="2668" priority="4410"/>
    <cfRule type="duplicateValues" dxfId="2667" priority="3426"/>
    <cfRule type="duplicateValues" dxfId="2666" priority="4536"/>
    <cfRule type="duplicateValues" dxfId="2665" priority="59"/>
    <cfRule type="duplicateValues" dxfId="2664" priority="3221"/>
    <cfRule type="duplicateValues" dxfId="2663" priority="3176"/>
    <cfRule type="duplicateValues" dxfId="2662" priority="785"/>
    <cfRule type="duplicateValues" dxfId="2661" priority="3000"/>
    <cfRule type="duplicateValues" dxfId="2660" priority="1554"/>
    <cfRule type="duplicateValues" dxfId="2659" priority="696"/>
    <cfRule type="duplicateValues" dxfId="2658" priority="2409"/>
    <cfRule type="duplicateValues" dxfId="2657" priority="2365"/>
    <cfRule type="duplicateValues" dxfId="2656" priority="1545"/>
    <cfRule type="duplicateValues" dxfId="2655" priority="3479"/>
    <cfRule type="duplicateValues" dxfId="2654" priority="1759"/>
    <cfRule type="duplicateValues" dxfId="2653" priority="1208"/>
    <cfRule type="duplicateValues" dxfId="2652" priority="4715"/>
    <cfRule type="duplicateValues" dxfId="2651" priority="3344"/>
    <cfRule type="duplicateValues" dxfId="2650" priority="6"/>
    <cfRule type="duplicateValues" dxfId="2649" priority="1453"/>
    <cfRule type="duplicateValues" dxfId="2648" priority="2491"/>
    <cfRule type="duplicateValues" dxfId="2647" priority="1812"/>
    <cfRule type="duplicateValues" dxfId="2646" priority="2275"/>
    <cfRule type="duplicateValues" dxfId="2645" priority="1803"/>
    <cfRule type="duplicateValues" dxfId="2644" priority="1938"/>
    <cfRule type="duplicateValues" dxfId="2643" priority="3470"/>
    <cfRule type="duplicateValues" dxfId="2642" priority="933"/>
    <cfRule type="duplicateValues" dxfId="2641" priority="2713"/>
    <cfRule type="duplicateValues" dxfId="2640" priority="4140"/>
    <cfRule type="duplicateValues" dxfId="2639" priority="3389"/>
    <cfRule type="duplicateValues" dxfId="2638" priority="1270"/>
    <cfRule type="duplicateValues" dxfId="2637" priority="4366"/>
    <cfRule type="duplicateValues" dxfId="2636" priority="2454"/>
    <cfRule type="duplicateValues" dxfId="2635" priority="334"/>
    <cfRule type="duplicateValues" dxfId="2634" priority="776"/>
    <cfRule type="duplicateValues" dxfId="2633" priority="3836"/>
    <cfRule type="duplicateValues" dxfId="2632" priority="1405"/>
    <cfRule type="duplicateValues" dxfId="2631" priority="3291"/>
    <cfRule type="duplicateValues" dxfId="2630" priority="4329"/>
    <cfRule type="duplicateValues" dxfId="2629" priority="1396"/>
    <cfRule type="duplicateValues" dxfId="2628" priority="3300"/>
    <cfRule type="duplicateValues" dxfId="2627" priority="185"/>
    <cfRule type="duplicateValues" dxfId="2626" priority="2544"/>
    <cfRule type="duplicateValues" dxfId="2625" priority="2332"/>
    <cfRule type="duplicateValues" dxfId="2624" priority="247"/>
    <cfRule type="duplicateValues" dxfId="2623" priority="2000"/>
    <cfRule type="duplicateValues" dxfId="2622" priority="2087"/>
    <cfRule type="duplicateValues" dxfId="2621" priority="531"/>
    <cfRule type="duplicateValues" dxfId="2620" priority="4231"/>
    <cfRule type="duplicateValues" dxfId="2619" priority="1059"/>
    <cfRule type="duplicateValues" dxfId="2618" priority="2535"/>
    <cfRule type="duplicateValues" dxfId="2617" priority="522"/>
    <cfRule type="duplicateValues" dxfId="2616" priority="4589"/>
    <cfRule type="duplicateValues" dxfId="2615" priority="4131"/>
    <cfRule type="duplicateValues" dxfId="2614" priority="4284"/>
    <cfRule type="duplicateValues" dxfId="2613" priority="3943"/>
    <cfRule type="duplicateValues" dxfId="2612" priority="4580"/>
    <cfRule type="duplicateValues" dxfId="2611" priority="2356"/>
    <cfRule type="duplicateValues" dxfId="2610" priority="2149"/>
    <cfRule type="duplicateValues" dxfId="2609" priority="609"/>
    <cfRule type="duplicateValues" dxfId="2608" priority="1726"/>
    <cfRule type="duplicateValues" dxfId="2607" priority="651"/>
    <cfRule type="duplicateValues" dxfId="2606" priority="4777"/>
    <cfRule type="duplicateValues" dxfId="2605" priority="3042"/>
    <cfRule type="duplicateValues" dxfId="2604" priority="1121"/>
    <cfRule type="duplicateValues" dxfId="2603" priority="2660"/>
    <cfRule type="duplicateValues" dxfId="2602" priority="1680"/>
    <cfRule type="duplicateValues" dxfId="2601" priority="880"/>
    <cfRule type="duplicateValues" dxfId="2600" priority="3087"/>
    <cfRule type="duplicateValues" dxfId="2599" priority="2901"/>
    <cfRule type="duplicateValues" dxfId="2598" priority="3639"/>
    <cfRule type="duplicateValues" dxfId="2597" priority="3096"/>
    <cfRule type="duplicateValues" dxfId="2596" priority="1636"/>
    <cfRule type="duplicateValues" dxfId="2595" priority="600"/>
    <cfRule type="duplicateValues" dxfId="2594" priority="3123"/>
    <cfRule type="duplicateValues" dxfId="2593" priority="3774"/>
    <cfRule type="duplicateValues" dxfId="2592" priority="3595"/>
    <cfRule type="duplicateValues" dxfId="2591" priority="579"/>
  </conditionalFormatting>
  <conditionalFormatting sqref="C227:C239">
    <cfRule type="duplicateValues" dxfId="2590" priority="4831"/>
  </conditionalFormatting>
  <conditionalFormatting sqref="C228">
    <cfRule type="duplicateValues" dxfId="2589" priority="4188"/>
    <cfRule type="duplicateValues" dxfId="2588" priority="103"/>
    <cfRule type="duplicateValues" dxfId="2587" priority="1160"/>
    <cfRule type="duplicateValues" dxfId="2586" priority="4275"/>
    <cfRule type="duplicateValues" dxfId="2585" priority="2982"/>
    <cfRule type="duplicateValues" dxfId="2584" priority="1982"/>
    <cfRule type="duplicateValues" dxfId="2583" priority="4633"/>
    <cfRule type="duplicateValues" dxfId="2582" priority="2312"/>
    <cfRule type="duplicateValues" dxfId="2581" priority="2883"/>
    <cfRule type="duplicateValues" dxfId="2580" priority="3282"/>
    <cfRule type="duplicateValues" dxfId="2579" priority="1856"/>
    <cfRule type="duplicateValues" dxfId="2578" priority="1343"/>
    <cfRule type="duplicateValues" dxfId="2577" priority="1590"/>
    <cfRule type="duplicateValues" dxfId="2576" priority="3523"/>
    <cfRule type="duplicateValues" dxfId="2575" priority="2222"/>
    <cfRule type="duplicateValues" dxfId="2574" priority="1581"/>
    <cfRule type="duplicateValues" dxfId="2573" priority="3158"/>
    <cfRule type="duplicateValues" dxfId="2572" priority="2322"/>
    <cfRule type="duplicateValues" dxfId="2571" priority="829"/>
    <cfRule type="duplicateValues" dxfId="2570" priority="1991"/>
    <cfRule type="duplicateValues" dxfId="2569" priority="2140"/>
    <cfRule type="duplicateValues" dxfId="2568" priority="569"/>
    <cfRule type="duplicateValues" dxfId="2567" priority="1261"/>
    <cfRule type="duplicateValues" dxfId="2566" priority="559"/>
    <cfRule type="duplicateValues" dxfId="2565" priority="3167"/>
    <cfRule type="duplicateValues" dxfId="2564" priority="3335"/>
    <cfRule type="duplicateValues" dxfId="2563" priority="4571"/>
    <cfRule type="duplicateValues" dxfId="2562" priority="4266"/>
    <cfRule type="duplicateValues" dxfId="2561" priority="229"/>
    <cfRule type="duplicateValues" dxfId="2560" priority="2391"/>
    <cfRule type="duplicateValues" dxfId="2559" priority="634"/>
    <cfRule type="duplicateValues" dxfId="2558" priority="767"/>
    <cfRule type="duplicateValues" dxfId="2557" priority="977"/>
    <cfRule type="duplicateValues" dxfId="2556" priority="2039"/>
    <cfRule type="duplicateValues" dxfId="2555" priority="2991"/>
    <cfRule type="duplicateValues" dxfId="2554" priority="4122"/>
    <cfRule type="duplicateValues" dxfId="2553" priority="4463"/>
    <cfRule type="duplicateValues" dxfId="2552" priority="2131"/>
    <cfRule type="duplicateValues" dxfId="2551" priority="1536"/>
    <cfRule type="duplicateValues" dxfId="2550" priority="2695"/>
    <cfRule type="duplicateValues" dxfId="2549" priority="513"/>
    <cfRule type="duplicateValues" dxfId="2548" priority="2347"/>
    <cfRule type="duplicateValues" dxfId="2547" priority="4041"/>
    <cfRule type="duplicateValues" dxfId="2546" priority="41"/>
    <cfRule type="duplicateValues" dxfId="2545" priority="4173"/>
    <cfRule type="duplicateValues" dxfId="2544" priority="3890"/>
    <cfRule type="duplicateValues" dxfId="2543" priority="469"/>
    <cfRule type="duplicateValues" dxfId="2542" priority="4078"/>
    <cfRule type="duplicateValues" dxfId="2541" priority="4222"/>
    <cfRule type="duplicateValues" dxfId="2540" priority="1794"/>
    <cfRule type="duplicateValues" dxfId="2539" priority="387"/>
    <cfRule type="duplicateValues" dxfId="2538" priority="2757"/>
    <cfRule type="duplicateValues" dxfId="2537" priority="378"/>
    <cfRule type="duplicateValues" dxfId="2536" priority="238"/>
    <cfRule type="duplicateValues" dxfId="2535" priority="4759"/>
    <cfRule type="duplicateValues" dxfId="2534" priority="1103"/>
    <cfRule type="duplicateValues" dxfId="2533" priority="2266"/>
    <cfRule type="duplicateValues" dxfId="2532" priority="4768"/>
    <cfRule type="duplicateValues" dxfId="2531" priority="3630"/>
    <cfRule type="duplicateValues" dxfId="2530" priority="1716"/>
    <cfRule type="duplicateValues" dxfId="2529" priority="3033"/>
    <cfRule type="duplicateValues" dxfId="2528" priority="1306"/>
    <cfRule type="duplicateValues" dxfId="2527" priority="2955"/>
    <cfRule type="duplicateValues" dxfId="2526" priority="1112"/>
    <cfRule type="duplicateValues" dxfId="2525" priority="1492"/>
    <cfRule type="duplicateValues" dxfId="2524" priority="2588"/>
    <cfRule type="duplicateValues" dxfId="2523" priority="642"/>
    <cfRule type="duplicateValues" dxfId="2522" priority="3461"/>
    <cfRule type="duplicateValues" dxfId="2521" priority="1387"/>
    <cfRule type="duplicateValues" dxfId="2520" priority="2526"/>
    <cfRule type="duplicateValues" dxfId="2519" priority="1671"/>
    <cfRule type="duplicateValues" dxfId="2518" priority="3078"/>
    <cfRule type="duplicateValues" dxfId="2517" priority="4401"/>
    <cfRule type="duplicateValues" dxfId="2516" priority="2400"/>
    <cfRule type="duplicateValues" dxfId="2515" priority="2185"/>
    <cfRule type="duplicateValues" dxfId="2514" priority="1443"/>
    <cfRule type="duplicateValues" dxfId="2513" priority="4832"/>
    <cfRule type="duplicateValues" dxfId="2512" priority="3692"/>
    <cfRule type="duplicateValues" dxfId="2511" priority="915"/>
    <cfRule type="duplicateValues" dxfId="2510" priority="1252"/>
    <cfRule type="duplicateValues" dxfId="2509" priority="1627"/>
    <cfRule type="duplicateValues" dxfId="2508" priority="2892"/>
    <cfRule type="duplicateValues" dxfId="2507" priority="3114"/>
    <cfRule type="duplicateValues" dxfId="2506" priority="1433"/>
    <cfRule type="duplicateValues" dxfId="2505" priority="1618"/>
    <cfRule type="duplicateValues" dxfId="2504" priority="286"/>
    <cfRule type="duplicateValues" dxfId="2503" priority="591"/>
    <cfRule type="duplicateValues" dxfId="2502" priority="3987"/>
    <cfRule type="duplicateValues" dxfId="2501" priority="3827"/>
    <cfRule type="duplicateValues" dxfId="2500" priority="432"/>
    <cfRule type="duplicateValues" dxfId="2499" priority="3326"/>
    <cfRule type="duplicateValues" dxfId="2498" priority="3818"/>
    <cfRule type="duplicateValues" dxfId="2497" priority="3996"/>
  </conditionalFormatting>
  <conditionalFormatting sqref="C229">
    <cfRule type="duplicateValues" dxfId="2496" priority="2940"/>
    <cfRule type="duplicateValues" dxfId="2495" priority="451"/>
    <cfRule type="duplicateValues" dxfId="2494" priority="2029"/>
    <cfRule type="duplicateValues" dxfId="2493" priority="1378"/>
    <cfRule type="duplicateValues" dxfId="2492" priority="2382"/>
    <cfRule type="duplicateValues" dxfId="2491" priority="4113"/>
    <cfRule type="duplicateValues" dxfId="2490" priority="423"/>
    <cfRule type="duplicateValues" dxfId="2489" priority="414"/>
    <cfRule type="duplicateValues" dxfId="2488" priority="3860"/>
    <cfRule type="duplicateValues" dxfId="2487" priority="3577"/>
    <cfRule type="duplicateValues" dxfId="2486" priority="369"/>
    <cfRule type="duplicateValues" dxfId="2485" priority="1847"/>
    <cfRule type="duplicateValues" dxfId="2484" priority="4158"/>
    <cfRule type="duplicateValues" dxfId="2483" priority="3875"/>
    <cfRule type="duplicateValues" dxfId="2482" priority="325"/>
    <cfRule type="duplicateValues" dxfId="2481" priority="4517"/>
    <cfRule type="duplicateValues" dxfId="2480" priority="2925"/>
    <cfRule type="duplicateValues" dxfId="2479" priority="276"/>
    <cfRule type="duplicateValues" dxfId="2478" priority="266"/>
    <cfRule type="duplicateValues" dxfId="2477" priority="2748"/>
    <cfRule type="duplicateValues" dxfId="2476" priority="2078"/>
    <cfRule type="duplicateValues" dxfId="2475" priority="4257"/>
    <cfRule type="duplicateValues" dxfId="2474" priority="220"/>
    <cfRule type="duplicateValues" dxfId="2473" priority="2739"/>
    <cfRule type="duplicateValues" dxfId="2472" priority="176"/>
    <cfRule type="duplicateValues" dxfId="2471" priority="4615"/>
    <cfRule type="duplicateValues" dxfId="2470" priority="4319"/>
    <cfRule type="duplicateValues" dxfId="2469" priority="686"/>
    <cfRule type="duplicateValues" dxfId="2468" priority="4624"/>
    <cfRule type="duplicateValues" dxfId="2467" priority="139"/>
    <cfRule type="duplicateValues" dxfId="2466" priority="2973"/>
    <cfRule type="duplicateValues" dxfId="2465" priority="94"/>
    <cfRule type="duplicateValues" dxfId="2464" priority="85"/>
    <cfRule type="duplicateValues" dxfId="2463" priority="4669"/>
    <cfRule type="duplicateValues" dxfId="2462" priority="2122"/>
    <cfRule type="duplicateValues" dxfId="2461" priority="4445"/>
    <cfRule type="duplicateValues" dxfId="2460" priority="4454"/>
    <cfRule type="duplicateValues" dxfId="2459" priority="3728"/>
    <cfRule type="duplicateValues" dxfId="2458" priority="4706"/>
    <cfRule type="duplicateValues" dxfId="2457" priority="1334"/>
    <cfRule type="duplicateValues" dxfId="2456" priority="1013"/>
    <cfRule type="duplicateValues" dxfId="2455" priority="3016"/>
    <cfRule type="duplicateValues" dxfId="2454" priority="2213"/>
    <cfRule type="duplicateValues" dxfId="2453" priority="3514"/>
    <cfRule type="duplicateValues" dxfId="2452" priority="4750"/>
    <cfRule type="duplicateValues" dxfId="2451" priority="1094"/>
    <cfRule type="duplicateValues" dxfId="2450" priority="3149"/>
    <cfRule type="duplicateValues" dxfId="2449" priority="1297"/>
    <cfRule type="duplicateValues" dxfId="2448" priority="3024"/>
    <cfRule type="duplicateValues" dxfId="2447" priority="1572"/>
    <cfRule type="duplicateValues" dxfId="2446" priority="3505"/>
    <cfRule type="duplicateValues" dxfId="2445" priority="2874"/>
    <cfRule type="duplicateValues" dxfId="2444" priority="820"/>
    <cfRule type="duplicateValues" dxfId="2443" priority="1325"/>
    <cfRule type="duplicateValues" dxfId="2442" priority="1929"/>
    <cfRule type="duplicateValues" dxfId="2441" priority="811"/>
    <cfRule type="duplicateValues" dxfId="2440" priority="1527"/>
    <cfRule type="duplicateValues" dxfId="2439" priority="3211"/>
    <cfRule type="duplicateValues" dxfId="2438" priority="2257"/>
    <cfRule type="duplicateValues" dxfId="2437" priority="1050"/>
    <cfRule type="duplicateValues" dxfId="2436" priority="1199"/>
    <cfRule type="duplicateValues" dxfId="2435" priority="2167"/>
    <cfRule type="duplicateValues" dxfId="2434" priority="1838"/>
    <cfRule type="duplicateValues" dxfId="2433" priority="3934"/>
    <cfRule type="duplicateValues" dxfId="2432" priority="3379"/>
    <cfRule type="duplicateValues" dxfId="2431" priority="3809"/>
    <cfRule type="duplicateValues" dxfId="2430" priority="4801"/>
    <cfRule type="duplicateValues" dxfId="2429" priority="1483"/>
    <cfRule type="duplicateValues" dxfId="2428" priority="1474"/>
    <cfRule type="duplicateValues" dxfId="2427" priority="2176"/>
    <cfRule type="duplicateValues" dxfId="2426" priority="1662"/>
    <cfRule type="duplicateValues" dxfId="2425" priority="968"/>
    <cfRule type="duplicateValues" dxfId="2424" priority="626"/>
    <cfRule type="duplicateValues" dxfId="2423" priority="4816"/>
    <cfRule type="duplicateValues" dxfId="2422" priority="1140"/>
    <cfRule type="duplicateValues" dxfId="2421" priority="1653"/>
    <cfRule type="duplicateValues" dxfId="2420" priority="868"/>
    <cfRule type="duplicateValues" dxfId="2419" priority="2579"/>
    <cfRule type="duplicateValues" dxfId="2418" priority="1243"/>
    <cfRule type="duplicateValues" dxfId="2417" priority="2830"/>
    <cfRule type="duplicateValues" dxfId="2416" priority="1892"/>
    <cfRule type="duplicateValues" dxfId="2415" priority="1973"/>
    <cfRule type="duplicateValues" dxfId="2414" priority="2570"/>
    <cfRule type="duplicateValues" dxfId="2413" priority="2302"/>
    <cfRule type="duplicateValues" dxfId="2412" priority="1423"/>
    <cfRule type="duplicateValues" dxfId="2411" priority="2642"/>
    <cfRule type="duplicateValues" dxfId="2410" priority="3765"/>
    <cfRule type="duplicateValues" dxfId="2409" priority="959"/>
    <cfRule type="duplicateValues" dxfId="2408" priority="3674"/>
    <cfRule type="duplicateValues" dxfId="2407" priority="1150"/>
    <cfRule type="duplicateValues" dxfId="2406" priority="549"/>
    <cfRule type="duplicateValues" dxfId="2405" priority="4023"/>
    <cfRule type="duplicateValues" dxfId="2404" priority="2444"/>
    <cfRule type="duplicateValues" dxfId="2403" priority="4032"/>
    <cfRule type="duplicateValues" dxfId="2402" priority="3978"/>
    <cfRule type="duplicateValues" dxfId="2401" priority="2204"/>
    <cfRule type="duplicateValues" dxfId="2400" priority="3683"/>
    <cfRule type="duplicateValues" dxfId="2399" priority="504"/>
    <cfRule type="duplicateValues" dxfId="2398" priority="3317"/>
    <cfRule type="duplicateValues" dxfId="2397" priority="4060"/>
    <cfRule type="duplicateValues" dxfId="2396" priority="1288"/>
    <cfRule type="duplicateValues" dxfId="2395" priority="1609"/>
    <cfRule type="duplicateValues" dxfId="2394" priority="2793"/>
    <cfRule type="duplicateValues" dxfId="2393" priority="2019"/>
    <cfRule type="duplicateValues" dxfId="2392" priority="4069"/>
    <cfRule type="duplicateValues" dxfId="2391" priority="460"/>
  </conditionalFormatting>
  <conditionalFormatting sqref="C230">
    <cfRule type="duplicateValues" dxfId="2390" priority="2784"/>
    <cfRule type="duplicateValues" dxfId="2389" priority="4697"/>
    <cfRule type="duplicateValues" dxfId="2388" priority="1369"/>
    <cfRule type="duplicateValues" dxfId="2387" priority="2480"/>
    <cfRule type="duplicateValues" dxfId="2386" priority="2248"/>
    <cfRule type="duplicateValues" dxfId="2385" priority="3800"/>
    <cfRule type="duplicateValues" dxfId="2384" priority="4562"/>
    <cfRule type="duplicateValues" dxfId="2383" priority="2865"/>
    <cfRule type="duplicateValues" dxfId="2382" priority="2612"/>
    <cfRule type="duplicateValues" dxfId="2381" priority="1190"/>
    <cfRule type="duplicateValues" dxfId="2380" priority="3916"/>
    <cfRule type="duplicateValues" dxfId="2379" priority="3193"/>
    <cfRule type="duplicateValues" dxfId="2378" priority="3496"/>
    <cfRule type="duplicateValues" dxfId="2377" priority="2239"/>
    <cfRule type="duplicateValues" dxfId="2376" priority="1181"/>
    <cfRule type="duplicateValues" dxfId="2375" priority="2686"/>
    <cfRule type="duplicateValues" dxfId="2374" priority="1920"/>
    <cfRule type="duplicateValues" dxfId="2373" priority="2627"/>
    <cfRule type="duplicateValues" dxfId="2372" priority="486"/>
    <cfRule type="duplicateValues" dxfId="2371" priority="1085"/>
    <cfRule type="duplicateValues" dxfId="2370" priority="3008"/>
    <cfRule type="duplicateValues" dxfId="2369" priority="307"/>
    <cfRule type="duplicateValues" dxfId="2368" priority="1911"/>
    <cfRule type="duplicateValues" dxfId="2367" priority="4741"/>
    <cfRule type="duplicateValues" dxfId="2366" priority="722"/>
    <cfRule type="duplicateValues" dxfId="2365" priority="3562"/>
    <cfRule type="duplicateValues" dxfId="2364" priority="758"/>
    <cfRule type="duplicateValues" dxfId="2363" priority="2517"/>
    <cfRule type="duplicateValues" dxfId="2362" priority="360"/>
    <cfRule type="duplicateValues" dxfId="2361" priority="1041"/>
    <cfRule type="duplicateValues" dxfId="2360" priority="211"/>
    <cfRule type="duplicateValues" dxfId="2359" priority="495"/>
    <cfRule type="duplicateValues" dxfId="2358" priority="4502"/>
    <cfRule type="duplicateValues" dxfId="2357" priority="906"/>
    <cfRule type="duplicateValues" dxfId="2356" priority="4051"/>
    <cfRule type="duplicateValues" dxfId="2355" priority="1004"/>
    <cfRule type="duplicateValues" dxfId="2354" priority="2009"/>
    <cfRule type="duplicateValues" dxfId="2353" priority="3925"/>
    <cfRule type="duplicateValues" dxfId="2352" priority="3845"/>
    <cfRule type="duplicateValues" dxfId="2351" priority="4014"/>
    <cfRule type="duplicateValues" dxfId="2350" priority="4301"/>
    <cfRule type="duplicateValues" dxfId="2349" priority="2158"/>
    <cfRule type="duplicateValues" dxfId="2348" priority="950"/>
    <cfRule type="duplicateValues" dxfId="2347" priority="2812"/>
    <cfRule type="duplicateValues" dxfId="2346" priority="1706"/>
    <cfRule type="duplicateValues" dxfId="2345" priority="1874"/>
    <cfRule type="duplicateValues" dxfId="2344" priority="2060"/>
    <cfRule type="duplicateValues" dxfId="2343" priority="2730"/>
    <cfRule type="duplicateValues" dxfId="2342" priority="4786"/>
    <cfRule type="duplicateValues" dxfId="2341" priority="3547"/>
    <cfRule type="duplicateValues" dxfId="2340" priority="4606"/>
    <cfRule type="duplicateValues" dxfId="2339" priority="3719"/>
    <cfRule type="duplicateValues" dxfId="2338" priority="4310"/>
    <cfRule type="duplicateValues" dxfId="2337" priority="1316"/>
    <cfRule type="duplicateValues" dxfId="2336" priority="1785"/>
    <cfRule type="duplicateValues" dxfId="2335" priority="3710"/>
    <cfRule type="duplicateValues" dxfId="2334" priority="2910"/>
    <cfRule type="duplicateValues" dxfId="2333" priority="3068"/>
    <cfRule type="duplicateValues" dxfId="2332" priority="167"/>
    <cfRule type="duplicateValues" dxfId="2331" priority="1829"/>
    <cfRule type="duplicateValues" dxfId="2330" priority="1130"/>
    <cfRule type="duplicateValues" dxfId="2329" priority="3747"/>
    <cfRule type="duplicateValues" dxfId="2328" priority="1883"/>
    <cfRule type="duplicateValues" dxfId="2327" priority="802"/>
    <cfRule type="duplicateValues" dxfId="2326" priority="158"/>
    <cfRule type="duplicateValues" dxfId="2325" priority="4487"/>
    <cfRule type="duplicateValues" dxfId="2324" priority="2069"/>
    <cfRule type="duplicateValues" dxfId="2323" priority="1279"/>
    <cfRule type="duplicateValues" dxfId="2322" priority="256"/>
    <cfRule type="duplicateValues" dxfId="2321" priority="405"/>
    <cfRule type="duplicateValues" dxfId="2320" priority="130"/>
    <cfRule type="duplicateValues" dxfId="2319" priority="2561"/>
    <cfRule type="duplicateValues" dxfId="2318" priority="4355"/>
    <cfRule type="duplicateValues" dxfId="2317" priority="2821"/>
    <cfRule type="duplicateValues" dxfId="2316" priority="3756"/>
    <cfRule type="duplicateValues" dxfId="2315" priority="677"/>
    <cfRule type="duplicateValues" dxfId="2314" priority="121"/>
    <cfRule type="duplicateValues" dxfId="2313" priority="3370"/>
    <cfRule type="duplicateValues" dxfId="2312" priority="995"/>
    <cfRule type="duplicateValues" dxfId="2311" priority="3415"/>
    <cfRule type="duplicateValues" dxfId="2310" priority="3361"/>
    <cfRule type="duplicateValues" dxfId="2309" priority="2775"/>
    <cfRule type="duplicateValues" dxfId="2308" priority="4392"/>
    <cfRule type="duplicateValues" dxfId="2307" priority="1644"/>
    <cfRule type="duplicateValues" dxfId="2306" priority="4651"/>
    <cfRule type="duplicateValues" dxfId="2305" priority="3265"/>
    <cfRule type="duplicateValues" dxfId="2304" priority="1360"/>
    <cfRule type="duplicateValues" dxfId="2303" priority="858"/>
    <cfRule type="duplicateValues" dxfId="2302" priority="2113"/>
    <cfRule type="duplicateValues" dxfId="2301" priority="2195"/>
    <cfRule type="duplicateValues" dxfId="2300" priority="668"/>
    <cfRule type="duplicateValues" dxfId="2299" priority="2435"/>
    <cfRule type="duplicateValues" dxfId="2298" priority="4660"/>
    <cfRule type="duplicateValues" dxfId="2297" priority="3969"/>
    <cfRule type="duplicateValues" dxfId="2296" priority="4104"/>
    <cfRule type="duplicateValues" dxfId="2295" priority="1234"/>
    <cfRule type="duplicateValues" dxfId="2294" priority="3452"/>
    <cfRule type="duplicateValues" dxfId="2293" priority="76"/>
    <cfRule type="duplicateValues" dxfId="2292" priority="442"/>
    <cfRule type="duplicateValues" dxfId="2291" priority="3665"/>
    <cfRule type="duplicateValues" dxfId="2290" priority="848"/>
    <cfRule type="duplicateValues" dxfId="2289" priority="1032"/>
    <cfRule type="duplicateValues" dxfId="2288" priority="1465"/>
    <cfRule type="duplicateValues" dxfId="2287" priority="1509"/>
    <cfRule type="duplicateValues" dxfId="2286" priority="2426"/>
    <cfRule type="duplicateValues" dxfId="2285" priority="1518"/>
    <cfRule type="duplicateValues" dxfId="2284" priority="316"/>
    <cfRule type="duplicateValues" dxfId="2283" priority="4436"/>
    <cfRule type="duplicateValues" dxfId="2282" priority="3202"/>
    <cfRule type="duplicateValues" dxfId="2281" priority="4688"/>
    <cfRule type="duplicateValues" dxfId="2280" priority="3621"/>
    <cfRule type="duplicateValues" dxfId="2279" priority="4095"/>
    <cfRule type="duplicateValues" dxfId="2278" priority="32"/>
    <cfRule type="duplicateValues" dxfId="2277" priority="1964"/>
  </conditionalFormatting>
  <conditionalFormatting sqref="C231">
    <cfRule type="duplicateValues" dxfId="2276" priority="1500"/>
    <cfRule type="duplicateValues" dxfId="2275" priority="1562"/>
    <cfRule type="duplicateValues" dxfId="2274" priority="1688"/>
    <cfRule type="duplicateValues" dxfId="2273" priority="1697"/>
    <cfRule type="duplicateValues" dxfId="2272" priority="1745"/>
    <cfRule type="duplicateValues" dxfId="2271" priority="4723"/>
    <cfRule type="duplicateValues" dxfId="2270" priority="1767"/>
    <cfRule type="duplicateValues" dxfId="2269" priority="1776"/>
    <cfRule type="duplicateValues" dxfId="2268" priority="1820"/>
    <cfRule type="duplicateValues" dxfId="2267" priority="1865"/>
    <cfRule type="duplicateValues" dxfId="2266" priority="4732"/>
    <cfRule type="duplicateValues" dxfId="2265" priority="1902"/>
    <cfRule type="duplicateValues" dxfId="2264" priority="1946"/>
    <cfRule type="duplicateValues" dxfId="2263" priority="1955"/>
    <cfRule type="duplicateValues" dxfId="2262" priority="2051"/>
    <cfRule type="duplicateValues" dxfId="2261" priority="4544"/>
    <cfRule type="duplicateValues" dxfId="2260" priority="2095"/>
    <cfRule type="duplicateValues" dxfId="2259" priority="2104"/>
    <cfRule type="duplicateValues" dxfId="2258" priority="2230"/>
    <cfRule type="duplicateValues" dxfId="2257" priority="2292"/>
    <cfRule type="duplicateValues" dxfId="2256" priority="4553"/>
    <cfRule type="duplicateValues" dxfId="2255" priority="2373"/>
    <cfRule type="duplicateValues" dxfId="2254" priority="2417"/>
    <cfRule type="duplicateValues" dxfId="2253" priority="1216"/>
    <cfRule type="duplicateValues" dxfId="2252" priority="2462"/>
    <cfRule type="duplicateValues" dxfId="2251" priority="2471"/>
    <cfRule type="duplicateValues" dxfId="2250" priority="2499"/>
    <cfRule type="duplicateValues" dxfId="2249" priority="2508"/>
    <cfRule type="duplicateValues" dxfId="2248" priority="2552"/>
    <cfRule type="duplicateValues" dxfId="2247" priority="2597"/>
    <cfRule type="duplicateValues" dxfId="2246" priority="2668"/>
    <cfRule type="duplicateValues" dxfId="2245" priority="2677"/>
    <cfRule type="duplicateValues" dxfId="2244" priority="2721"/>
    <cfRule type="duplicateValues" dxfId="2243" priority="2766"/>
    <cfRule type="duplicateValues" dxfId="2242" priority="2803"/>
    <cfRule type="duplicateValues" dxfId="2241" priority="2847"/>
    <cfRule type="duplicateValues" dxfId="2240" priority="2856"/>
    <cfRule type="duplicateValues" dxfId="2239" priority="3050"/>
    <cfRule type="duplicateValues" dxfId="2238" priority="3059"/>
    <cfRule type="duplicateValues" dxfId="2237" priority="3104"/>
    <cfRule type="duplicateValues" dxfId="2236" priority="3140"/>
    <cfRule type="duplicateValues" dxfId="2235" priority="3184"/>
    <cfRule type="duplicateValues" dxfId="2234" priority="4597"/>
    <cfRule type="duplicateValues" dxfId="2233" priority="3235"/>
    <cfRule type="duplicateValues" dxfId="2232" priority="3250"/>
    <cfRule type="duplicateValues" dxfId="2231" priority="3308"/>
    <cfRule type="duplicateValues" dxfId="2230" priority="3352"/>
    <cfRule type="duplicateValues" dxfId="2229" priority="3397"/>
    <cfRule type="duplicateValues" dxfId="2228" priority="3406"/>
    <cfRule type="duplicateValues" dxfId="2227" priority="3434"/>
    <cfRule type="duplicateValues" dxfId="2226" priority="3443"/>
    <cfRule type="duplicateValues" dxfId="2225" priority="3487"/>
    <cfRule type="duplicateValues" dxfId="2224" priority="3532"/>
    <cfRule type="duplicateValues" dxfId="2223" priority="3603"/>
    <cfRule type="duplicateValues" dxfId="2222" priority="3612"/>
    <cfRule type="duplicateValues" dxfId="2221" priority="3656"/>
    <cfRule type="duplicateValues" dxfId="2220" priority="3701"/>
    <cfRule type="duplicateValues" dxfId="2219" priority="3738"/>
    <cfRule type="duplicateValues" dxfId="2218" priority="3782"/>
    <cfRule type="duplicateValues" dxfId="2217" priority="3791"/>
    <cfRule type="duplicateValues" dxfId="2216" priority="3907"/>
    <cfRule type="duplicateValues" dxfId="2215" priority="3951"/>
    <cfRule type="duplicateValues" dxfId="2214" priority="3960"/>
    <cfRule type="duplicateValues" dxfId="2213" priority="4086"/>
    <cfRule type="duplicateValues" dxfId="2212" priority="4148"/>
    <cfRule type="duplicateValues" dxfId="2211" priority="4248"/>
    <cfRule type="duplicateValues" dxfId="2210" priority="4292"/>
    <cfRule type="duplicateValues" dxfId="2209" priority="4642"/>
    <cfRule type="duplicateValues" dxfId="2208" priority="4337"/>
    <cfRule type="duplicateValues" dxfId="2207" priority="4346"/>
    <cfRule type="duplicateValues" dxfId="2206" priority="4374"/>
    <cfRule type="duplicateValues" dxfId="2205" priority="4383"/>
    <cfRule type="duplicateValues" dxfId="2204" priority="4427"/>
    <cfRule type="duplicateValues" dxfId="2203" priority="4472"/>
    <cfRule type="duplicateValues" dxfId="2202" priority="14"/>
    <cfRule type="duplicateValues" dxfId="2201" priority="23"/>
    <cfRule type="duplicateValues" dxfId="2200" priority="67"/>
    <cfRule type="duplicateValues" dxfId="2199" priority="112"/>
    <cfRule type="duplicateValues" dxfId="2198" priority="149"/>
    <cfRule type="duplicateValues" dxfId="2197" priority="193"/>
    <cfRule type="duplicateValues" dxfId="2196" priority="202"/>
    <cfRule type="duplicateValues" dxfId="2195" priority="298"/>
    <cfRule type="duplicateValues" dxfId="2194" priority="342"/>
    <cfRule type="duplicateValues" dxfId="2193" priority="351"/>
    <cfRule type="duplicateValues" dxfId="2192" priority="477"/>
    <cfRule type="duplicateValues" dxfId="2191" priority="539"/>
    <cfRule type="duplicateValues" dxfId="2190" priority="617"/>
    <cfRule type="duplicateValues" dxfId="2189" priority="4679"/>
    <cfRule type="duplicateValues" dxfId="2188" priority="659"/>
    <cfRule type="duplicateValues" dxfId="2187" priority="704"/>
    <cfRule type="duplicateValues" dxfId="2186" priority="713"/>
    <cfRule type="duplicateValues" dxfId="2185" priority="740"/>
    <cfRule type="duplicateValues" dxfId="2184" priority="749"/>
    <cfRule type="duplicateValues" dxfId="2183" priority="793"/>
    <cfRule type="duplicateValues" dxfId="2182" priority="838"/>
    <cfRule type="duplicateValues" dxfId="2181" priority="888"/>
    <cfRule type="duplicateValues" dxfId="2180" priority="897"/>
    <cfRule type="duplicateValues" dxfId="2179" priority="941"/>
    <cfRule type="duplicateValues" dxfId="2178" priority="986"/>
    <cfRule type="duplicateValues" dxfId="2177" priority="1023"/>
    <cfRule type="duplicateValues" dxfId="2176" priority="1067"/>
    <cfRule type="duplicateValues" dxfId="2175" priority="1076"/>
    <cfRule type="duplicateValues" dxfId="2174" priority="1172"/>
    <cfRule type="duplicateValues" dxfId="2173" priority="1225"/>
    <cfRule type="duplicateValues" dxfId="2172" priority="1351"/>
    <cfRule type="duplicateValues" dxfId="2171" priority="1413"/>
  </conditionalFormatting>
  <conditionalFormatting sqref="C232">
    <cfRule type="duplicateValues" dxfId="2170" priority="2364"/>
    <cfRule type="duplicateValues" dxfId="2169" priority="3594"/>
    <cfRule type="duplicateValues" dxfId="2168" priority="3942"/>
    <cfRule type="duplicateValues" dxfId="2167" priority="3299"/>
    <cfRule type="duplicateValues" dxfId="2166" priority="1395"/>
    <cfRule type="duplicateValues" dxfId="2165" priority="3290"/>
    <cfRule type="duplicateValues" dxfId="2164" priority="2703"/>
    <cfRule type="duplicateValues" dxfId="2163" priority="2086"/>
    <cfRule type="duplicateValues" dxfId="2162" priority="1544"/>
    <cfRule type="duplicateValues" dxfId="2161" priority="2453"/>
    <cfRule type="duplicateValues" dxfId="2160" priority="3773"/>
    <cfRule type="duplicateValues" dxfId="2159" priority="184"/>
    <cfRule type="duplicateValues" dxfId="2158" priority="1404"/>
    <cfRule type="duplicateValues" dxfId="2157" priority="4714"/>
    <cfRule type="duplicateValues" dxfId="2156" priority="3388"/>
    <cfRule type="duplicateValues" dxfId="2155" priority="1553"/>
    <cfRule type="duplicateValues" dxfId="2154" priority="1679"/>
    <cfRule type="duplicateValues" dxfId="2153" priority="2712"/>
    <cfRule type="duplicateValues" dxfId="2152" priority="333"/>
    <cfRule type="duplicateValues" dxfId="2151" priority="695"/>
    <cfRule type="duplicateValues" dxfId="2150" priority="1635"/>
    <cfRule type="duplicateValues" dxfId="2149" priority="2838"/>
    <cfRule type="duplicateValues" dxfId="2148" priority="4283"/>
    <cfRule type="duplicateValues" dxfId="2147" priority="1811"/>
    <cfRule type="duplicateValues" dxfId="2146" priority="2355"/>
    <cfRule type="duplicateValues" dxfId="2145" priority="1758"/>
    <cfRule type="duplicateValues" dxfId="2144" priority="521"/>
    <cfRule type="duplicateValues" dxfId="2143" priority="4535"/>
    <cfRule type="duplicateValues" dxfId="2142" priority="3175"/>
    <cfRule type="duplicateValues" dxfId="2141" priority="3095"/>
    <cfRule type="duplicateValues" dxfId="2140" priority="599"/>
    <cfRule type="duplicateValues" dxfId="2139" priority="731"/>
    <cfRule type="duplicateValues" dxfId="2138" priority="1058"/>
    <cfRule type="duplicateValues" dxfId="2137" priority="2999"/>
    <cfRule type="duplicateValues" dxfId="2136" priority="879"/>
    <cfRule type="duplicateValues" dxfId="2135" priority="608"/>
    <cfRule type="duplicateValues" dxfId="2134" priority="923"/>
    <cfRule type="duplicateValues" dxfId="2133" priority="932"/>
    <cfRule type="duplicateValues" dxfId="2132" priority="4776"/>
    <cfRule type="duplicateValues" dxfId="2131" priority="530"/>
    <cfRule type="duplicateValues" dxfId="2130" priority="2659"/>
    <cfRule type="duplicateValues" dxfId="2129" priority="3469"/>
    <cfRule type="duplicateValues" dxfId="2128" priority="1937"/>
    <cfRule type="duplicateValues" dxfId="2127" priority="1452"/>
    <cfRule type="duplicateValues" dxfId="2126" priority="3041"/>
    <cfRule type="duplicateValues" dxfId="2125" priority="3086"/>
    <cfRule type="duplicateValues" dxfId="2124" priority="1598"/>
    <cfRule type="duplicateValues" dxfId="2123" priority="1269"/>
    <cfRule type="duplicateValues" dxfId="2122" priority="2534"/>
    <cfRule type="duplicateValues" dxfId="2121" priority="1735"/>
    <cfRule type="duplicateValues" dxfId="2120" priority="775"/>
    <cfRule type="duplicateValues" dxfId="2119" priority="3131"/>
    <cfRule type="duplicateValues" dxfId="2118" priority="1207"/>
    <cfRule type="duplicateValues" dxfId="2117" priority="2543"/>
    <cfRule type="duplicateValues" dxfId="2116" priority="2331"/>
    <cfRule type="duplicateValues" dxfId="2115" priority="4579"/>
    <cfRule type="duplicateValues" dxfId="2114" priority="2148"/>
    <cfRule type="duplicateValues" dxfId="2113" priority="4588"/>
    <cfRule type="duplicateValues" dxfId="2112" priority="1802"/>
    <cfRule type="duplicateValues" dxfId="2111" priority="650"/>
    <cfRule type="duplicateValues" dxfId="2110" priority="246"/>
    <cfRule type="duplicateValues" dxfId="2109" priority="4139"/>
    <cfRule type="duplicateValues" dxfId="2108" priority="4239"/>
    <cfRule type="duplicateValues" dxfId="2107" priority="3478"/>
    <cfRule type="duplicateValues" dxfId="2106" priority="4004"/>
    <cfRule type="duplicateValues" dxfId="2105" priority="4230"/>
    <cfRule type="duplicateValues" dxfId="2104" priority="3122"/>
    <cfRule type="duplicateValues" dxfId="2103" priority="395"/>
    <cfRule type="duplicateValues" dxfId="2102" priority="3425"/>
    <cfRule type="duplicateValues" dxfId="2101" priority="1725"/>
    <cfRule type="duplicateValues" dxfId="2100" priority="4130"/>
    <cfRule type="duplicateValues" dxfId="2099" priority="3220"/>
    <cfRule type="duplicateValues" dxfId="2098" priority="4328"/>
    <cfRule type="duplicateValues" dxfId="2097" priority="4365"/>
    <cfRule type="duplicateValues" dxfId="2096" priority="3835"/>
    <cfRule type="duplicateValues" dxfId="2095" priority="2408"/>
    <cfRule type="duplicateValues" dxfId="2094" priority="3647"/>
    <cfRule type="duplicateValues" dxfId="2093" priority="2490"/>
    <cfRule type="duplicateValues" dxfId="2092" priority="1120"/>
    <cfRule type="duplicateValues" dxfId="2091" priority="1999"/>
    <cfRule type="duplicateValues" dxfId="2090" priority="3638"/>
    <cfRule type="duplicateValues" dxfId="2089" priority="2283"/>
    <cfRule type="duplicateValues" dxfId="2088" priority="784"/>
    <cfRule type="duplicateValues" dxfId="2087" priority="3343"/>
    <cfRule type="duplicateValues" dxfId="2086" priority="4409"/>
    <cfRule type="duplicateValues" dxfId="2085" priority="2274"/>
    <cfRule type="duplicateValues" dxfId="2084" priority="4202"/>
    <cfRule type="duplicateValues" dxfId="2083" priority="4418"/>
    <cfRule type="duplicateValues" dxfId="2082" priority="58"/>
    <cfRule type="duplicateValues" dxfId="2081" priority="2900"/>
    <cfRule type="duplicateValues" dxfId="2080" priority="49"/>
    <cfRule type="duplicateValues" dxfId="2079" priority="578"/>
    <cfRule type="duplicateValues" dxfId="2078" priority="5"/>
  </conditionalFormatting>
  <conditionalFormatting sqref="C233">
    <cfRule type="duplicateValues" dxfId="2077" priority="1305"/>
    <cfRule type="duplicateValues" dxfId="2076" priority="3826"/>
    <cfRule type="duplicateValues" dxfId="2075" priority="3032"/>
    <cfRule type="duplicateValues" dxfId="2074" priority="1855"/>
    <cfRule type="duplicateValues" dxfId="2073" priority="3281"/>
    <cfRule type="duplicateValues" dxfId="2072" priority="1626"/>
    <cfRule type="duplicateValues" dxfId="2071" priority="512"/>
    <cfRule type="duplicateValues" dxfId="2070" priority="1159"/>
    <cfRule type="duplicateValues" dxfId="2069" priority="4040"/>
    <cfRule type="duplicateValues" dxfId="2068" priority="633"/>
    <cfRule type="duplicateValues" dxfId="2067" priority="4274"/>
    <cfRule type="duplicateValues" dxfId="2066" priority="2756"/>
    <cfRule type="duplicateValues" dxfId="2065" priority="3522"/>
    <cfRule type="duplicateValues" dxfId="2064" priority="766"/>
    <cfRule type="duplicateValues" dxfId="2063" priority="1432"/>
    <cfRule type="duplicateValues" dxfId="2062" priority="2525"/>
    <cfRule type="duplicateValues" dxfId="2061" priority="4265"/>
    <cfRule type="duplicateValues" dxfId="2060" priority="2346"/>
    <cfRule type="duplicateValues" dxfId="2059" priority="1442"/>
    <cfRule type="duplicateValues" dxfId="2058" priority="228"/>
    <cfRule type="duplicateValues" dxfId="2057" priority="1386"/>
    <cfRule type="duplicateValues" dxfId="2056" priority="2038"/>
    <cfRule type="duplicateValues" dxfId="2055" priority="4570"/>
    <cfRule type="duplicateValues" dxfId="2054" priority="237"/>
    <cfRule type="duplicateValues" dxfId="2053" priority="914"/>
    <cfRule type="duplicateValues" dxfId="2052" priority="2954"/>
    <cfRule type="duplicateValues" dxfId="2051" priority="1260"/>
    <cfRule type="duplicateValues" dxfId="2050" priority="2321"/>
    <cfRule type="duplicateValues" dxfId="2049" priority="558"/>
    <cfRule type="duplicateValues" dxfId="2048" priority="3889"/>
    <cfRule type="duplicateValues" dxfId="2047" priority="1793"/>
    <cfRule type="duplicateValues" dxfId="2046" priority="2311"/>
    <cfRule type="duplicateValues" dxfId="2045" priority="1491"/>
    <cfRule type="duplicateValues" dxfId="2044" priority="1251"/>
    <cfRule type="duplicateValues" dxfId="2043" priority="4632"/>
    <cfRule type="duplicateValues" dxfId="2042" priority="4221"/>
    <cfRule type="duplicateValues" dxfId="2041" priority="568"/>
    <cfRule type="duplicateValues" dxfId="2040" priority="285"/>
    <cfRule type="duplicateValues" dxfId="2039" priority="2587"/>
    <cfRule type="duplicateValues" dxfId="2038" priority="1990"/>
    <cfRule type="duplicateValues" dxfId="2037" priority="976"/>
    <cfRule type="duplicateValues" dxfId="2036" priority="2265"/>
    <cfRule type="duplicateValues" dxfId="2035" priority="3995"/>
    <cfRule type="duplicateValues" dxfId="2034" priority="1535"/>
    <cfRule type="duplicateValues" dxfId="2033" priority="3166"/>
    <cfRule type="duplicateValues" dxfId="2032" priority="641"/>
    <cfRule type="duplicateValues" dxfId="2031" priority="590"/>
    <cfRule type="duplicateValues" dxfId="2030" priority="2399"/>
    <cfRule type="duplicateValues" dxfId="2029" priority="3460"/>
    <cfRule type="duplicateValues" dxfId="2028" priority="1102"/>
    <cfRule type="duplicateValues" dxfId="2027" priority="1981"/>
    <cfRule type="duplicateValues" dxfId="2026" priority="828"/>
    <cfRule type="duplicateValues" dxfId="2025" priority="2139"/>
    <cfRule type="duplicateValues" dxfId="2024" priority="4758"/>
    <cfRule type="duplicateValues" dxfId="2023" priority="1580"/>
    <cfRule type="duplicateValues" dxfId="2022" priority="377"/>
    <cfRule type="duplicateValues" dxfId="2021" priority="2221"/>
    <cfRule type="duplicateValues" dxfId="2020" priority="3157"/>
    <cfRule type="duplicateValues" dxfId="2019" priority="2130"/>
    <cfRule type="duplicateValues" dxfId="2018" priority="4830"/>
    <cfRule type="duplicateValues" dxfId="2017" priority="2184"/>
    <cfRule type="duplicateValues" dxfId="2016" priority="1617"/>
    <cfRule type="duplicateValues" dxfId="2015" priority="4121"/>
    <cfRule type="duplicateValues" dxfId="2014" priority="2882"/>
    <cfRule type="duplicateValues" dxfId="2013" priority="4767"/>
    <cfRule type="duplicateValues" dxfId="2012" priority="102"/>
    <cfRule type="duplicateValues" dxfId="2011" priority="2390"/>
    <cfRule type="duplicateValues" dxfId="2010" priority="1670"/>
    <cfRule type="duplicateValues" dxfId="2009" priority="2990"/>
    <cfRule type="duplicateValues" dxfId="2008" priority="3986"/>
    <cfRule type="duplicateValues" dxfId="2007" priority="1589"/>
    <cfRule type="duplicateValues" dxfId="2006" priority="4400"/>
    <cfRule type="duplicateValues" dxfId="2005" priority="2891"/>
    <cfRule type="duplicateValues" dxfId="2004" priority="431"/>
    <cfRule type="duplicateValues" dxfId="2003" priority="3077"/>
    <cfRule type="duplicateValues" dxfId="2002" priority="4172"/>
    <cfRule type="duplicateValues" dxfId="2001" priority="3334"/>
    <cfRule type="duplicateValues" dxfId="2000" priority="3817"/>
    <cfRule type="duplicateValues" dxfId="1999" priority="4187"/>
    <cfRule type="duplicateValues" dxfId="1998" priority="2981"/>
    <cfRule type="duplicateValues" dxfId="1997" priority="3325"/>
    <cfRule type="duplicateValues" dxfId="1996" priority="1111"/>
    <cfRule type="duplicateValues" dxfId="1995" priority="2694"/>
    <cfRule type="duplicateValues" dxfId="1994" priority="3691"/>
    <cfRule type="duplicateValues" dxfId="1993" priority="40"/>
    <cfRule type="duplicateValues" dxfId="1992" priority="4462"/>
    <cfRule type="duplicateValues" dxfId="1991" priority="1715"/>
    <cfRule type="duplicateValues" dxfId="1990" priority="3113"/>
    <cfRule type="duplicateValues" dxfId="1989" priority="4077"/>
    <cfRule type="duplicateValues" dxfId="1988" priority="468"/>
    <cfRule type="duplicateValues" dxfId="1987" priority="3629"/>
    <cfRule type="duplicateValues" dxfId="1986" priority="386"/>
    <cfRule type="duplicateValues" dxfId="1985" priority="1342"/>
  </conditionalFormatting>
  <conditionalFormatting sqref="C234">
    <cfRule type="duplicateValues" dxfId="1984" priority="422"/>
    <cfRule type="duplicateValues" dxfId="1983" priority="4318"/>
    <cfRule type="duplicateValues" dxfId="1982" priority="1198"/>
    <cfRule type="duplicateValues" dxfId="1981" priority="3378"/>
    <cfRule type="duplicateValues" dxfId="1980" priority="175"/>
    <cfRule type="duplicateValues" dxfId="1979" priority="1296"/>
    <cfRule type="duplicateValues" dxfId="1978" priority="413"/>
    <cfRule type="duplicateValues" dxfId="1977" priority="867"/>
    <cfRule type="duplicateValues" dxfId="1976" priority="4112"/>
    <cfRule type="duplicateValues" dxfId="1975" priority="2738"/>
    <cfRule type="duplicateValues" dxfId="1974" priority="1891"/>
    <cfRule type="duplicateValues" dxfId="1973" priority="2077"/>
    <cfRule type="duplicateValues" dxfId="1972" priority="450"/>
    <cfRule type="duplicateValues" dxfId="1971" priority="459"/>
    <cfRule type="duplicateValues" dxfId="1970" priority="819"/>
    <cfRule type="duplicateValues" dxfId="1969" priority="1287"/>
    <cfRule type="duplicateValues" dxfId="1968" priority="3504"/>
    <cfRule type="duplicateValues" dxfId="1967" priority="2747"/>
    <cfRule type="duplicateValues" dxfId="1966" priority="4068"/>
    <cfRule type="duplicateValues" dxfId="1965" priority="4059"/>
    <cfRule type="duplicateValues" dxfId="1964" priority="685"/>
    <cfRule type="duplicateValues" dxfId="1963" priority="503"/>
    <cfRule type="duplicateValues" dxfId="1962" priority="2924"/>
    <cfRule type="duplicateValues" dxfId="1961" priority="3513"/>
    <cfRule type="duplicateValues" dxfId="1960" priority="1846"/>
    <cfRule type="duplicateValues" dxfId="1959" priority="1837"/>
    <cfRule type="duplicateValues" dxfId="1958" priority="4031"/>
    <cfRule type="duplicateValues" dxfId="1957" priority="1149"/>
    <cfRule type="duplicateValues" dxfId="1956" priority="219"/>
    <cfRule type="duplicateValues" dxfId="1955" priority="2939"/>
    <cfRule type="duplicateValues" dxfId="1954" priority="1139"/>
    <cfRule type="duplicateValues" dxfId="1953" priority="4022"/>
    <cfRule type="duplicateValues" dxfId="1952" priority="4256"/>
    <cfRule type="duplicateValues" dxfId="1951" priority="548"/>
    <cfRule type="duplicateValues" dxfId="1950" priority="2972"/>
    <cfRule type="duplicateValues" dxfId="1949" priority="3977"/>
    <cfRule type="duplicateValues" dxfId="1948" priority="1093"/>
    <cfRule type="duplicateValues" dxfId="1947" priority="3015"/>
    <cfRule type="duplicateValues" dxfId="1946" priority="3023"/>
    <cfRule type="duplicateValues" dxfId="1945" priority="2028"/>
    <cfRule type="duplicateValues" dxfId="1944" priority="625"/>
    <cfRule type="duplicateValues" dxfId="1943" priority="967"/>
    <cfRule type="duplicateValues" dxfId="1942" priority="3576"/>
    <cfRule type="duplicateValues" dxfId="1941" priority="3933"/>
    <cfRule type="duplicateValues" dxfId="1940" priority="1049"/>
    <cfRule type="duplicateValues" dxfId="1939" priority="2018"/>
    <cfRule type="duplicateValues" dxfId="1938" priority="3859"/>
    <cfRule type="duplicateValues" dxfId="1937" priority="3874"/>
    <cfRule type="duplicateValues" dxfId="1936" priority="2792"/>
    <cfRule type="duplicateValues" dxfId="1935" priority="3727"/>
    <cfRule type="duplicateValues" dxfId="1934" priority="1661"/>
    <cfRule type="duplicateValues" dxfId="1933" priority="1652"/>
    <cfRule type="duplicateValues" dxfId="1932" priority="3808"/>
    <cfRule type="duplicateValues" dxfId="1931" priority="265"/>
    <cfRule type="duplicateValues" dxfId="1930" priority="2121"/>
    <cfRule type="duplicateValues" dxfId="1929" priority="1608"/>
    <cfRule type="duplicateValues" dxfId="1928" priority="4815"/>
    <cfRule type="duplicateValues" dxfId="1927" priority="275"/>
    <cfRule type="duplicateValues" dxfId="1926" priority="4800"/>
    <cfRule type="duplicateValues" dxfId="1925" priority="2443"/>
    <cfRule type="duplicateValues" dxfId="1924" priority="1242"/>
    <cfRule type="duplicateValues" dxfId="1923" priority="2166"/>
    <cfRule type="duplicateValues" dxfId="1922" priority="3148"/>
    <cfRule type="duplicateValues" dxfId="1921" priority="2175"/>
    <cfRule type="duplicateValues" dxfId="1920" priority="2641"/>
    <cfRule type="duplicateValues" dxfId="1919" priority="4749"/>
    <cfRule type="duplicateValues" dxfId="1918" priority="1571"/>
    <cfRule type="duplicateValues" dxfId="1917" priority="2203"/>
    <cfRule type="duplicateValues" dxfId="1916" priority="2212"/>
    <cfRule type="duplicateValues" dxfId="1915" priority="4705"/>
    <cfRule type="duplicateValues" dxfId="1914" priority="2256"/>
    <cfRule type="duplicateValues" dxfId="1913" priority="1972"/>
    <cfRule type="duplicateValues" dxfId="1912" priority="324"/>
    <cfRule type="duplicateValues" dxfId="1911" priority="2829"/>
    <cfRule type="duplicateValues" dxfId="1910" priority="1012"/>
    <cfRule type="duplicateValues" dxfId="1909" priority="4668"/>
    <cfRule type="duplicateValues" dxfId="1908" priority="1526"/>
    <cfRule type="duplicateValues" dxfId="1907" priority="3210"/>
    <cfRule type="duplicateValues" dxfId="1906" priority="2578"/>
    <cfRule type="duplicateValues" dxfId="1905" priority="4623"/>
    <cfRule type="duplicateValues" dxfId="1904" priority="2569"/>
    <cfRule type="duplicateValues" dxfId="1903" priority="2301"/>
    <cfRule type="duplicateValues" dxfId="1902" priority="4614"/>
    <cfRule type="duplicateValues" dxfId="1901" priority="368"/>
    <cfRule type="duplicateValues" dxfId="1900" priority="1482"/>
    <cfRule type="duplicateValues" dxfId="1899" priority="1473"/>
    <cfRule type="duplicateValues" dxfId="1898" priority="3764"/>
    <cfRule type="duplicateValues" dxfId="1897" priority="4157"/>
    <cfRule type="duplicateValues" dxfId="1896" priority="3682"/>
    <cfRule type="duplicateValues" dxfId="1895" priority="3673"/>
    <cfRule type="duplicateValues" dxfId="1894" priority="1422"/>
    <cfRule type="duplicateValues" dxfId="1893" priority="4516"/>
    <cfRule type="duplicateValues" dxfId="1892" priority="958"/>
    <cfRule type="duplicateValues" dxfId="1891" priority="2381"/>
    <cfRule type="duplicateValues" dxfId="1890" priority="1377"/>
    <cfRule type="duplicateValues" dxfId="1889" priority="4453"/>
    <cfRule type="duplicateValues" dxfId="1888" priority="3316"/>
    <cfRule type="duplicateValues" dxfId="1887" priority="4444"/>
    <cfRule type="duplicateValues" dxfId="1886" priority="810"/>
    <cfRule type="duplicateValues" dxfId="1885" priority="84"/>
    <cfRule type="duplicateValues" dxfId="1884" priority="93"/>
    <cfRule type="duplicateValues" dxfId="1883" priority="1928"/>
    <cfRule type="duplicateValues" dxfId="1882" priority="1333"/>
    <cfRule type="duplicateValues" dxfId="1881" priority="1324"/>
    <cfRule type="duplicateValues" dxfId="1880" priority="138"/>
    <cfRule type="duplicateValues" dxfId="1879" priority="2873"/>
  </conditionalFormatting>
  <conditionalFormatting sqref="C235">
    <cfRule type="duplicateValues" dxfId="1878" priority="166"/>
    <cfRule type="duplicateValues" dxfId="1877" priority="2729"/>
    <cfRule type="duplicateValues" dxfId="1876" priority="3664"/>
    <cfRule type="duplicateValues" dxfId="1875" priority="3915"/>
    <cfRule type="duplicateValues" dxfId="1874" priority="4309"/>
    <cfRule type="duplicateValues" dxfId="1873" priority="1517"/>
    <cfRule type="duplicateValues" dxfId="1872" priority="1882"/>
    <cfRule type="duplicateValues" dxfId="1871" priority="4300"/>
    <cfRule type="duplicateValues" dxfId="1870" priority="2157"/>
    <cfRule type="duplicateValues" dxfId="1869" priority="4650"/>
    <cfRule type="duplicateValues" dxfId="1868" priority="2909"/>
    <cfRule type="duplicateValues" dxfId="1867" priority="2068"/>
    <cfRule type="duplicateValues" dxfId="1866" priority="4785"/>
    <cfRule type="duplicateValues" dxfId="1865" priority="2238"/>
    <cfRule type="duplicateValues" dxfId="1864" priority="1873"/>
    <cfRule type="duplicateValues" dxfId="1863" priority="210"/>
    <cfRule type="duplicateValues" dxfId="1862" priority="1084"/>
    <cfRule type="duplicateValues" dxfId="1861" priority="2059"/>
    <cfRule type="duplicateValues" dxfId="1860" priority="1278"/>
    <cfRule type="duplicateValues" dxfId="1859" priority="4486"/>
    <cfRule type="duplicateValues" dxfId="1858" priority="667"/>
    <cfRule type="duplicateValues" dxfId="1857" priority="485"/>
    <cfRule type="duplicateValues" dxfId="1856" priority="4501"/>
    <cfRule type="duplicateValues" dxfId="1855" priority="494"/>
    <cfRule type="duplicateValues" dxfId="1854" priority="4050"/>
    <cfRule type="duplicateValues" dxfId="1853" priority="2516"/>
    <cfRule type="duplicateValues" dxfId="1852" priority="949"/>
    <cfRule type="duplicateValues" dxfId="1851" priority="2774"/>
    <cfRule type="duplicateValues" dxfId="1850" priority="3007"/>
    <cfRule type="duplicateValues" dxfId="1849" priority="3264"/>
    <cfRule type="duplicateValues" dxfId="1848" priority="3414"/>
    <cfRule type="duplicateValues" dxfId="1847" priority="1828"/>
    <cfRule type="duplicateValues" dxfId="1846" priority="2783"/>
    <cfRule type="duplicateValues" dxfId="1845" priority="4659"/>
    <cfRule type="duplicateValues" dxfId="1844" priority="3755"/>
    <cfRule type="duplicateValues" dxfId="1843" priority="255"/>
    <cfRule type="duplicateValues" dxfId="1842" priority="857"/>
    <cfRule type="duplicateValues" dxfId="1841" priority="2008"/>
    <cfRule type="duplicateValues" dxfId="1840" priority="3709"/>
    <cfRule type="duplicateValues" dxfId="1839" priority="4561"/>
    <cfRule type="duplicateValues" dxfId="1838" priority="3561"/>
    <cfRule type="duplicateValues" dxfId="1837" priority="1464"/>
    <cfRule type="duplicateValues" dxfId="1836" priority="3968"/>
    <cfRule type="duplicateValues" dxfId="1835" priority="3620"/>
    <cfRule type="duplicateValues" dxfId="1834" priority="2811"/>
    <cfRule type="duplicateValues" dxfId="1833" priority="1040"/>
    <cfRule type="duplicateValues" dxfId="1832" priority="4013"/>
    <cfRule type="duplicateValues" dxfId="1831" priority="3746"/>
    <cfRule type="duplicateValues" dxfId="1830" priority="3067"/>
    <cfRule type="duplicateValues" dxfId="1829" priority="2194"/>
    <cfRule type="duplicateValues" dxfId="1828" priority="2820"/>
    <cfRule type="duplicateValues" dxfId="1827" priority="306"/>
    <cfRule type="duplicateValues" dxfId="1826" priority="315"/>
    <cfRule type="duplicateValues" dxfId="1825" priority="1233"/>
    <cfRule type="duplicateValues" dxfId="1824" priority="4605"/>
    <cfRule type="duplicateValues" dxfId="1823" priority="3451"/>
    <cfRule type="duplicateValues" dxfId="1822" priority="1963"/>
    <cfRule type="duplicateValues" dxfId="1821" priority="2560"/>
    <cfRule type="duplicateValues" dxfId="1820" priority="2611"/>
    <cfRule type="duplicateValues" dxfId="1819" priority="4740"/>
    <cfRule type="duplicateValues" dxfId="1818" priority="1129"/>
    <cfRule type="duplicateValues" dxfId="1817" priority="359"/>
    <cfRule type="duplicateValues" dxfId="1816" priority="4696"/>
    <cfRule type="duplicateValues" dxfId="1815" priority="157"/>
    <cfRule type="duplicateValues" dxfId="1814" priority="3844"/>
    <cfRule type="duplicateValues" dxfId="1813" priority="3192"/>
    <cfRule type="duplicateValues" dxfId="1812" priority="2626"/>
    <cfRule type="duplicateValues" dxfId="1811" priority="905"/>
    <cfRule type="duplicateValues" dxfId="1810" priority="404"/>
    <cfRule type="duplicateValues" dxfId="1809" priority="676"/>
    <cfRule type="duplicateValues" dxfId="1808" priority="1315"/>
    <cfRule type="duplicateValues" dxfId="1807" priority="3369"/>
    <cfRule type="duplicateValues" dxfId="1806" priority="1031"/>
    <cfRule type="duplicateValues" dxfId="1805" priority="3201"/>
    <cfRule type="duplicateValues" dxfId="1804" priority="2479"/>
    <cfRule type="duplicateValues" dxfId="1803" priority="129"/>
    <cfRule type="duplicateValues" dxfId="1802" priority="2864"/>
    <cfRule type="duplicateValues" dxfId="1801" priority="4354"/>
    <cfRule type="duplicateValues" dxfId="1800" priority="120"/>
    <cfRule type="duplicateValues" dxfId="1799" priority="2425"/>
    <cfRule type="duplicateValues" dxfId="1798" priority="3360"/>
    <cfRule type="duplicateValues" dxfId="1797" priority="1919"/>
    <cfRule type="duplicateValues" dxfId="1796" priority="1910"/>
    <cfRule type="duplicateValues" dxfId="1795" priority="2434"/>
    <cfRule type="duplicateValues" dxfId="1794" priority="3718"/>
    <cfRule type="duplicateValues" dxfId="1793" priority="1643"/>
    <cfRule type="duplicateValues" dxfId="1792" priority="801"/>
    <cfRule type="duplicateValues" dxfId="1791" priority="4391"/>
    <cfRule type="duplicateValues" dxfId="1790" priority="2112"/>
    <cfRule type="duplicateValues" dxfId="1789" priority="1003"/>
    <cfRule type="duplicateValues" dxfId="1788" priority="1189"/>
    <cfRule type="duplicateValues" dxfId="1787" priority="75"/>
    <cfRule type="duplicateValues" dxfId="1786" priority="4103"/>
    <cfRule type="duplicateValues" dxfId="1785" priority="847"/>
    <cfRule type="duplicateValues" dxfId="1784" priority="3924"/>
    <cfRule type="duplicateValues" dxfId="1783" priority="1508"/>
    <cfRule type="duplicateValues" dxfId="1782" priority="441"/>
    <cfRule type="duplicateValues" dxfId="1781" priority="3495"/>
    <cfRule type="duplicateValues" dxfId="1780" priority="757"/>
    <cfRule type="duplicateValues" dxfId="1779" priority="721"/>
    <cfRule type="duplicateValues" dxfId="1778" priority="1359"/>
    <cfRule type="duplicateValues" dxfId="1777" priority="1784"/>
    <cfRule type="duplicateValues" dxfId="1776" priority="4094"/>
    <cfRule type="duplicateValues" dxfId="1775" priority="994"/>
    <cfRule type="duplicateValues" dxfId="1774" priority="1180"/>
    <cfRule type="duplicateValues" dxfId="1773" priority="3799"/>
    <cfRule type="duplicateValues" dxfId="1772" priority="2685"/>
    <cfRule type="duplicateValues" dxfId="1771" priority="2247"/>
    <cfRule type="duplicateValues" dxfId="1770" priority="3546"/>
    <cfRule type="duplicateValues" dxfId="1769" priority="4435"/>
    <cfRule type="duplicateValues" dxfId="1768" priority="1368"/>
    <cfRule type="duplicateValues" dxfId="1767" priority="31"/>
    <cfRule type="duplicateValues" dxfId="1766" priority="4687"/>
  </conditionalFormatting>
  <conditionalFormatting sqref="C236">
    <cfRule type="duplicateValues" dxfId="1765" priority="22"/>
    <cfRule type="duplicateValues" dxfId="1764" priority="1022"/>
    <cfRule type="duplicateValues" dxfId="1763" priority="3058"/>
    <cfRule type="duplicateValues" dxfId="1762" priority="192"/>
    <cfRule type="duplicateValues" dxfId="1761" priority="4291"/>
    <cfRule type="duplicateValues" dxfId="1760" priority="201"/>
    <cfRule type="duplicateValues" dxfId="1759" priority="4085"/>
    <cfRule type="duplicateValues" dxfId="1758" priority="3396"/>
    <cfRule type="duplicateValues" dxfId="1757" priority="4426"/>
    <cfRule type="duplicateValues" dxfId="1756" priority="1350"/>
    <cfRule type="duplicateValues" dxfId="1755" priority="2050"/>
    <cfRule type="duplicateValues" dxfId="1754" priority="2765"/>
    <cfRule type="duplicateValues" dxfId="1753" priority="3405"/>
    <cfRule type="duplicateValues" dxfId="1752" priority="66"/>
    <cfRule type="duplicateValues" dxfId="1751" priority="3906"/>
    <cfRule type="duplicateValues" dxfId="1750" priority="837"/>
    <cfRule type="duplicateValues" dxfId="1749" priority="3351"/>
    <cfRule type="duplicateValues" dxfId="1748" priority="1901"/>
    <cfRule type="duplicateValues" dxfId="1747" priority="4247"/>
    <cfRule type="duplicateValues" dxfId="1746" priority="2094"/>
    <cfRule type="duplicateValues" dxfId="1745" priority="4382"/>
    <cfRule type="duplicateValues" dxfId="1744" priority="3486"/>
    <cfRule type="duplicateValues" dxfId="1743" priority="4373"/>
    <cfRule type="duplicateValues" dxfId="1742" priority="3655"/>
    <cfRule type="duplicateValues" dxfId="1741" priority="111"/>
    <cfRule type="duplicateValues" dxfId="1740" priority="2802"/>
    <cfRule type="duplicateValues" dxfId="1739" priority="4345"/>
    <cfRule type="duplicateValues" dxfId="1738" priority="3433"/>
    <cfRule type="duplicateValues" dxfId="1737" priority="4336"/>
    <cfRule type="duplicateValues" dxfId="1736" priority="4678"/>
    <cfRule type="duplicateValues" dxfId="1735" priority="297"/>
    <cfRule type="duplicateValues" dxfId="1734" priority="3442"/>
    <cfRule type="duplicateValues" dxfId="1733" priority="2461"/>
    <cfRule type="duplicateValues" dxfId="1732" priority="148"/>
    <cfRule type="duplicateValues" dxfId="1731" priority="341"/>
    <cfRule type="duplicateValues" dxfId="1730" priority="1224"/>
    <cfRule type="duplicateValues" dxfId="1729" priority="2720"/>
    <cfRule type="duplicateValues" dxfId="1728" priority="350"/>
    <cfRule type="duplicateValues" dxfId="1727" priority="1954"/>
    <cfRule type="duplicateValues" dxfId="1726" priority="2846"/>
    <cfRule type="duplicateValues" dxfId="1725" priority="1215"/>
    <cfRule type="duplicateValues" dxfId="1724" priority="1945"/>
    <cfRule type="duplicateValues" dxfId="1723" priority="2855"/>
    <cfRule type="duplicateValues" dxfId="1722" priority="2416"/>
    <cfRule type="duplicateValues" dxfId="1721" priority="3103"/>
    <cfRule type="duplicateValues" dxfId="1720" priority="703"/>
    <cfRule type="duplicateValues" dxfId="1719" priority="1066"/>
    <cfRule type="duplicateValues" dxfId="1718" priority="3950"/>
    <cfRule type="duplicateValues" dxfId="1717" priority="1075"/>
    <cfRule type="duplicateValues" dxfId="1716" priority="3781"/>
    <cfRule type="duplicateValues" dxfId="1715" priority="658"/>
    <cfRule type="duplicateValues" dxfId="1714" priority="712"/>
    <cfRule type="duplicateValues" dxfId="1713" priority="616"/>
    <cfRule type="duplicateValues" dxfId="1712" priority="2676"/>
    <cfRule type="duplicateValues" dxfId="1711" priority="2667"/>
    <cfRule type="duplicateValues" dxfId="1710" priority="3139"/>
    <cfRule type="duplicateValues" dxfId="1709" priority="3049"/>
    <cfRule type="duplicateValues" dxfId="1708" priority="3959"/>
    <cfRule type="duplicateValues" dxfId="1707" priority="3737"/>
    <cfRule type="duplicateValues" dxfId="1706" priority="4731"/>
    <cfRule type="duplicateValues" dxfId="1705" priority="887"/>
    <cfRule type="duplicateValues" dxfId="1704" priority="4722"/>
    <cfRule type="duplicateValues" dxfId="1703" priority="985"/>
    <cfRule type="duplicateValues" dxfId="1702" priority="2229"/>
    <cfRule type="duplicateValues" dxfId="1701" priority="3183"/>
    <cfRule type="duplicateValues" dxfId="1700" priority="1766"/>
    <cfRule type="duplicateValues" dxfId="1699" priority="896"/>
    <cfRule type="duplicateValues" dxfId="1698" priority="2103"/>
    <cfRule type="duplicateValues" dxfId="1697" priority="2596"/>
    <cfRule type="duplicateValues" dxfId="1696" priority="2470"/>
    <cfRule type="duplicateValues" dxfId="1695" priority="3602"/>
    <cfRule type="duplicateValues" dxfId="1694" priority="1775"/>
    <cfRule type="duplicateValues" dxfId="1693" priority="4641"/>
    <cfRule type="duplicateValues" dxfId="1692" priority="1499"/>
    <cfRule type="duplicateValues" dxfId="1691" priority="3790"/>
    <cfRule type="duplicateValues" dxfId="1690" priority="940"/>
    <cfRule type="duplicateValues" dxfId="1689" priority="4596"/>
    <cfRule type="duplicateValues" dxfId="1688" priority="3234"/>
    <cfRule type="duplicateValues" dxfId="1687" priority="2551"/>
    <cfRule type="duplicateValues" dxfId="1686" priority="3531"/>
    <cfRule type="duplicateValues" dxfId="1685" priority="3249"/>
    <cfRule type="duplicateValues" dxfId="1684" priority="4552"/>
    <cfRule type="duplicateValues" dxfId="1683" priority="1819"/>
    <cfRule type="duplicateValues" dxfId="1682" priority="4543"/>
    <cfRule type="duplicateValues" dxfId="1681" priority="739"/>
    <cfRule type="duplicateValues" dxfId="1680" priority="792"/>
    <cfRule type="duplicateValues" dxfId="1679" priority="2507"/>
    <cfRule type="duplicateValues" dxfId="1678" priority="2372"/>
    <cfRule type="duplicateValues" dxfId="1677" priority="2498"/>
    <cfRule type="duplicateValues" dxfId="1676" priority="1864"/>
    <cfRule type="duplicateValues" dxfId="1675" priority="3611"/>
    <cfRule type="duplicateValues" dxfId="1674" priority="1171"/>
    <cfRule type="duplicateValues" dxfId="1673" priority="748"/>
    <cfRule type="duplicateValues" dxfId="1672" priority="4471"/>
    <cfRule type="duplicateValues" dxfId="1671" priority="476"/>
    <cfRule type="duplicateValues" dxfId="1670" priority="3307"/>
    <cfRule type="duplicateValues" dxfId="1669" priority="13"/>
    <cfRule type="duplicateValues" dxfId="1668" priority="3700"/>
  </conditionalFormatting>
  <conditionalFormatting sqref="C237">
    <cfRule type="duplicateValues" dxfId="1667" priority="2085"/>
    <cfRule type="duplicateValues" dxfId="1666" priority="183"/>
    <cfRule type="duplicateValues" dxfId="1665" priority="3387"/>
    <cfRule type="duplicateValues" dxfId="1664" priority="4282"/>
    <cfRule type="duplicateValues" dxfId="1663" priority="3468"/>
    <cfRule type="duplicateValues" dxfId="1662" priority="607"/>
    <cfRule type="duplicateValues" dxfId="1661" priority="931"/>
    <cfRule type="duplicateValues" dxfId="1660" priority="878"/>
    <cfRule type="duplicateValues" dxfId="1659" priority="1757"/>
    <cfRule type="duplicateValues" dxfId="1658" priority="3772"/>
    <cfRule type="duplicateValues" dxfId="1657" priority="3298"/>
    <cfRule type="duplicateValues" dxfId="1656" priority="774"/>
    <cfRule type="duplicateValues" dxfId="1655" priority="4238"/>
    <cfRule type="duplicateValues" dxfId="1654" priority="3424"/>
    <cfRule type="duplicateValues" dxfId="1653" priority="4229"/>
    <cfRule type="duplicateValues" dxfId="1652" priority="4327"/>
    <cfRule type="duplicateValues" dxfId="1651" priority="3646"/>
    <cfRule type="duplicateValues" dxfId="1650" priority="332"/>
    <cfRule type="duplicateValues" dxfId="1649" priority="2837"/>
    <cfRule type="duplicateValues" dxfId="1648" priority="2489"/>
    <cfRule type="duplicateValues" dxfId="1647" priority="2542"/>
    <cfRule type="duplicateValues" dxfId="1646" priority="2452"/>
    <cfRule type="duplicateValues" dxfId="1645" priority="1810"/>
    <cfRule type="duplicateValues" dxfId="1644" priority="2533"/>
    <cfRule type="duplicateValues" dxfId="1643" priority="4"/>
    <cfRule type="duplicateValues" dxfId="1642" priority="3477"/>
    <cfRule type="duplicateValues" dxfId="1641" priority="3085"/>
    <cfRule type="duplicateValues" dxfId="1640" priority="3174"/>
    <cfRule type="duplicateValues" dxfId="1639" priority="649"/>
    <cfRule type="duplicateValues" dxfId="1638" priority="3130"/>
    <cfRule type="duplicateValues" dxfId="1637" priority="598"/>
    <cfRule type="duplicateValues" dxfId="1636" priority="730"/>
    <cfRule type="duplicateValues" dxfId="1635" priority="3094"/>
    <cfRule type="duplicateValues" dxfId="1634" priority="3121"/>
    <cfRule type="duplicateValues" dxfId="1633" priority="57"/>
    <cfRule type="duplicateValues" dxfId="1632" priority="3593"/>
    <cfRule type="duplicateValues" dxfId="1631" priority="4417"/>
    <cfRule type="duplicateValues" dxfId="1630" priority="1801"/>
    <cfRule type="duplicateValues" dxfId="1629" priority="3637"/>
    <cfRule type="duplicateValues" dxfId="1628" priority="4408"/>
    <cfRule type="duplicateValues" dxfId="1627" priority="4534"/>
    <cfRule type="duplicateValues" dxfId="1626" priority="783"/>
    <cfRule type="duplicateValues" dxfId="1625" priority="2354"/>
    <cfRule type="duplicateValues" dxfId="1624" priority="2702"/>
    <cfRule type="duplicateValues" dxfId="1623" priority="3342"/>
    <cfRule type="duplicateValues" dxfId="1622" priority="3941"/>
    <cfRule type="duplicateValues" dxfId="1621" priority="922"/>
    <cfRule type="duplicateValues" dxfId="1620" priority="4713"/>
    <cfRule type="duplicateValues" dxfId="1619" priority="2363"/>
    <cfRule type="duplicateValues" dxfId="1618" priority="2711"/>
    <cfRule type="duplicateValues" dxfId="1617" priority="4587"/>
    <cfRule type="duplicateValues" dxfId="1616" priority="2998"/>
    <cfRule type="duplicateValues" dxfId="1615" priority="1057"/>
    <cfRule type="duplicateValues" dxfId="1614" priority="694"/>
    <cfRule type="duplicateValues" dxfId="1613" priority="2658"/>
    <cfRule type="duplicateValues" dxfId="1612" priority="3040"/>
    <cfRule type="duplicateValues" dxfId="1611" priority="48"/>
    <cfRule type="duplicateValues" dxfId="1610" priority="3219"/>
    <cfRule type="duplicateValues" dxfId="1609" priority="4578"/>
    <cfRule type="duplicateValues" dxfId="1608" priority="3289"/>
    <cfRule type="duplicateValues" dxfId="1607" priority="2407"/>
    <cfRule type="duplicateValues" dxfId="1606" priority="4364"/>
    <cfRule type="duplicateValues" dxfId="1605" priority="1206"/>
    <cfRule type="duplicateValues" dxfId="1604" priority="1936"/>
  </conditionalFormatting>
  <conditionalFormatting sqref="C238">
    <cfRule type="duplicateValues" dxfId="1603" priority="765"/>
    <cfRule type="duplicateValues" dxfId="1602" priority="4273"/>
    <cfRule type="duplicateValues" dxfId="1601" priority="4264"/>
    <cfRule type="duplicateValues" dxfId="1600" priority="3112"/>
    <cfRule type="duplicateValues" dxfId="1599" priority="2693"/>
    <cfRule type="duplicateValues" dxfId="1598" priority="3031"/>
    <cfRule type="duplicateValues" dxfId="1597" priority="4220"/>
    <cfRule type="duplicateValues" dxfId="1596" priority="1792"/>
    <cfRule type="duplicateValues" dxfId="1595" priority="3156"/>
    <cfRule type="duplicateValues" dxfId="1594" priority="2398"/>
    <cfRule type="duplicateValues" dxfId="1593" priority="4399"/>
    <cfRule type="duplicateValues" dxfId="1592" priority="589"/>
    <cfRule type="duplicateValues" dxfId="1591" priority="4569"/>
    <cfRule type="duplicateValues" dxfId="1590" priority="3628"/>
    <cfRule type="duplicateValues" dxfId="1589" priority="2345"/>
    <cfRule type="duplicateValues" dxfId="1588" priority="3459"/>
    <cfRule type="duplicateValues" dxfId="1587" priority="913"/>
    <cfRule type="duplicateValues" dxfId="1586" priority="2980"/>
    <cfRule type="duplicateValues" dxfId="1585" priority="2524"/>
    <cfRule type="duplicateValues" dxfId="1584" priority="3076"/>
    <cfRule type="duplicateValues" dxfId="1583" priority="2389"/>
    <cfRule type="duplicateValues" dxfId="1582" priority="3324"/>
    <cfRule type="duplicateValues" dxfId="1581" priority="3333"/>
    <cfRule type="duplicateValues" dxfId="1580" priority="632"/>
    <cfRule type="duplicateValues" dxfId="1579" priority="3280"/>
    <cfRule type="duplicateValues" dxfId="1578" priority="3165"/>
    <cfRule type="duplicateValues" dxfId="1577" priority="39"/>
    <cfRule type="duplicateValues" dxfId="1576" priority="2989"/>
    <cfRule type="duplicateValues" dxfId="1575" priority="640"/>
  </conditionalFormatting>
  <conditionalFormatting sqref="C239">
    <cfRule type="duplicateValues" dxfId="1574" priority="4255"/>
    <cfRule type="duplicateValues" dxfId="1573" priority="2971"/>
    <cfRule type="duplicateValues" dxfId="1572" priority="3022"/>
    <cfRule type="duplicateValues" dxfId="1571" priority="3014"/>
    <cfRule type="duplicateValues" dxfId="1570" priority="2380"/>
    <cfRule type="duplicateValues" dxfId="1569" priority="3315"/>
    <cfRule type="duplicateValues" dxfId="1568" priority="3147"/>
    <cfRule type="duplicateValues" dxfId="1567" priority="624"/>
  </conditionalFormatting>
  <conditionalFormatting sqref="C240">
    <cfRule type="duplicateValues" dxfId="1566" priority="3006"/>
  </conditionalFormatting>
  <conditionalFormatting sqref="C248">
    <cfRule type="duplicateValues" dxfId="1565" priority="1704"/>
  </conditionalFormatting>
  <conditionalFormatting sqref="C249">
    <cfRule type="duplicateValues" dxfId="1564" priority="2290"/>
    <cfRule type="duplicateValues" dxfId="1563" priority="1560"/>
    <cfRule type="duplicateValues" dxfId="1562" priority="1686"/>
    <cfRule type="duplicateValues" dxfId="1561" priority="1695"/>
    <cfRule type="duplicateValues" dxfId="1560" priority="1411"/>
    <cfRule type="duplicateValues" dxfId="1559" priority="1743"/>
    <cfRule type="duplicateValues" dxfId="1558" priority="537"/>
    <cfRule type="duplicateValues" dxfId="1557" priority="1705"/>
    <cfRule type="duplicateValues" dxfId="1556" priority="4146"/>
  </conditionalFormatting>
  <conditionalFormatting sqref="C250">
    <cfRule type="duplicateValues" dxfId="1555" priority="2291"/>
    <cfRule type="duplicateValues" dxfId="1554" priority="1561"/>
    <cfRule type="duplicateValues" dxfId="1553" priority="2898"/>
    <cfRule type="duplicateValues" dxfId="1552" priority="4200"/>
    <cfRule type="duplicateValues" dxfId="1551" priority="1997"/>
    <cfRule type="duplicateValues" dxfId="1550" priority="1596"/>
    <cfRule type="duplicateValues" dxfId="1549" priority="1677"/>
    <cfRule type="duplicateValues" dxfId="1548" priority="1402"/>
    <cfRule type="duplicateValues" dxfId="1547" priority="1633"/>
    <cfRule type="duplicateValues" dxfId="1546" priority="4002"/>
    <cfRule type="duplicateValues" dxfId="1545" priority="1744"/>
    <cfRule type="duplicateValues" dxfId="1544" priority="1696"/>
    <cfRule type="duplicateValues" dxfId="1543" priority="576"/>
    <cfRule type="duplicateValues" dxfId="1542" priority="2146"/>
    <cfRule type="duplicateValues" dxfId="1541" priority="1267"/>
    <cfRule type="duplicateValues" dxfId="1540" priority="2329"/>
    <cfRule type="duplicateValues" dxfId="1539" priority="1412"/>
    <cfRule type="duplicateValues" dxfId="1538" priority="4128"/>
    <cfRule type="duplicateValues" dxfId="1537" priority="244"/>
    <cfRule type="duplicateValues" dxfId="1536" priority="519"/>
    <cfRule type="duplicateValues" dxfId="1535" priority="4137"/>
    <cfRule type="duplicateValues" dxfId="1534" priority="393"/>
    <cfRule type="duplicateValues" dxfId="1533" priority="1687"/>
    <cfRule type="duplicateValues" dxfId="1532" priority="1450"/>
    <cfRule type="duplicateValues" dxfId="1531" priority="1118"/>
    <cfRule type="duplicateValues" dxfId="1530" priority="528"/>
    <cfRule type="duplicateValues" dxfId="1529" priority="1723"/>
    <cfRule type="duplicateValues" dxfId="1528" priority="1393"/>
    <cfRule type="duplicateValues" dxfId="1527" priority="4147"/>
    <cfRule type="duplicateValues" dxfId="1526" priority="1551"/>
    <cfRule type="duplicateValues" dxfId="1525" priority="538"/>
    <cfRule type="duplicateValues" dxfId="1524" priority="2272"/>
    <cfRule type="duplicateValues" dxfId="1523" priority="3833"/>
    <cfRule type="duplicateValues" dxfId="1522" priority="4774"/>
    <cfRule type="duplicateValues" dxfId="1521" priority="1542"/>
    <cfRule type="duplicateValues" dxfId="1520" priority="2281"/>
    <cfRule type="duplicateValues" dxfId="1519" priority="1733"/>
  </conditionalFormatting>
  <conditionalFormatting sqref="C251">
    <cfRule type="duplicateValues" dxfId="1518" priority="826"/>
    <cfRule type="duplicateValues" dxfId="1517" priority="1552"/>
    <cfRule type="duplicateValues" dxfId="1516" priority="974"/>
    <cfRule type="duplicateValues" dxfId="1515" priority="3689"/>
    <cfRule type="duplicateValues" dxfId="1514" priority="3984"/>
    <cfRule type="duplicateValues" dxfId="1513" priority="577"/>
    <cfRule type="duplicateValues" dxfId="1512" priority="3993"/>
    <cfRule type="duplicateValues" dxfId="1511" priority="1734"/>
    <cfRule type="duplicateValues" dxfId="1510" priority="566"/>
    <cfRule type="duplicateValues" dxfId="1509" priority="4003"/>
    <cfRule type="duplicateValues" dxfId="1508" priority="556"/>
    <cfRule type="duplicateValues" dxfId="1507" priority="1724"/>
    <cfRule type="duplicateValues" dxfId="1506" priority="2880"/>
    <cfRule type="duplicateValues" dxfId="1505" priority="529"/>
    <cfRule type="duplicateValues" dxfId="1504" priority="520"/>
    <cfRule type="duplicateValues" dxfId="1503" priority="4038"/>
    <cfRule type="duplicateValues" dxfId="1502" priority="510"/>
    <cfRule type="duplicateValues" dxfId="1501" priority="2889"/>
    <cfRule type="duplicateValues" dxfId="1500" priority="1713"/>
    <cfRule type="duplicateValues" dxfId="1499" priority="4075"/>
    <cfRule type="duplicateValues" dxfId="1498" priority="2754"/>
    <cfRule type="duplicateValues" dxfId="1497" priority="466"/>
    <cfRule type="duplicateValues" dxfId="1496" priority="429"/>
    <cfRule type="duplicateValues" dxfId="1495" priority="4119"/>
    <cfRule type="duplicateValues" dxfId="1494" priority="4129"/>
    <cfRule type="duplicateValues" dxfId="1493" priority="2899"/>
    <cfRule type="duplicateValues" dxfId="1492" priority="394"/>
    <cfRule type="duplicateValues" dxfId="1491" priority="4138"/>
    <cfRule type="duplicateValues" dxfId="1490" priority="384"/>
    <cfRule type="duplicateValues" dxfId="1489" priority="375"/>
    <cfRule type="duplicateValues" dxfId="1488" priority="4170"/>
    <cfRule type="duplicateValues" dxfId="1487" priority="4185"/>
    <cfRule type="duplicateValues" dxfId="1486" priority="4201"/>
    <cfRule type="duplicateValues" dxfId="1485" priority="2036"/>
    <cfRule type="duplicateValues" dxfId="1484" priority="283"/>
    <cfRule type="duplicateValues" dxfId="1483" priority="245"/>
    <cfRule type="duplicateValues" dxfId="1482" priority="1678"/>
    <cfRule type="duplicateValues" dxfId="1481" priority="235"/>
    <cfRule type="duplicateValues" dxfId="1480" priority="226"/>
    <cfRule type="duplicateValues" dxfId="1479" priority="100"/>
    <cfRule type="duplicateValues" dxfId="1478" priority="4460"/>
    <cfRule type="duplicateValues" dxfId="1477" priority="2330"/>
    <cfRule type="duplicateValues" dxfId="1476" priority="1668"/>
    <cfRule type="duplicateValues" dxfId="1475" priority="2319"/>
    <cfRule type="duplicateValues" dxfId="1474" priority="1853"/>
    <cfRule type="duplicateValues" dxfId="1473" priority="2309"/>
    <cfRule type="duplicateValues" dxfId="1472" priority="4630"/>
    <cfRule type="duplicateValues" dxfId="1471" priority="2282"/>
    <cfRule type="duplicateValues" dxfId="1470" priority="2585"/>
    <cfRule type="duplicateValues" dxfId="1469" priority="2273"/>
    <cfRule type="duplicateValues" dxfId="1468" priority="2263"/>
    <cfRule type="duplicateValues" dxfId="1467" priority="2219"/>
    <cfRule type="duplicateValues" dxfId="1466" priority="4756"/>
    <cfRule type="duplicateValues" dxfId="1465" priority="2182"/>
    <cfRule type="duplicateValues" dxfId="1464" priority="4765"/>
    <cfRule type="duplicateValues" dxfId="1463" priority="1998"/>
    <cfRule type="duplicateValues" dxfId="1462" priority="4775"/>
    <cfRule type="duplicateValues" dxfId="1461" priority="2147"/>
    <cfRule type="duplicateValues" dxfId="1460" priority="2137"/>
    <cfRule type="duplicateValues" dxfId="1459" priority="4828"/>
    <cfRule type="duplicateValues" dxfId="1458" priority="2128"/>
    <cfRule type="duplicateValues" dxfId="1457" priority="1988"/>
    <cfRule type="duplicateValues" dxfId="1456" priority="1634"/>
    <cfRule type="duplicateValues" dxfId="1455" priority="1624"/>
    <cfRule type="duplicateValues" dxfId="1454" priority="2952"/>
    <cfRule type="duplicateValues" dxfId="1453" priority="1615"/>
    <cfRule type="duplicateValues" dxfId="1452" priority="1979"/>
    <cfRule type="duplicateValues" dxfId="1451" priority="1597"/>
    <cfRule type="duplicateValues" dxfId="1450" priority="1587"/>
    <cfRule type="duplicateValues" dxfId="1449" priority="1578"/>
    <cfRule type="duplicateValues" dxfId="1448" priority="1543"/>
    <cfRule type="duplicateValues" dxfId="1447" priority="1533"/>
    <cfRule type="duplicateValues" dxfId="1446" priority="1489"/>
    <cfRule type="duplicateValues" dxfId="1445" priority="1451"/>
    <cfRule type="duplicateValues" dxfId="1444" priority="1440"/>
    <cfRule type="duplicateValues" dxfId="1443" priority="1430"/>
    <cfRule type="duplicateValues" dxfId="1442" priority="1403"/>
    <cfRule type="duplicateValues" dxfId="1441" priority="1394"/>
    <cfRule type="duplicateValues" dxfId="1440" priority="3887"/>
    <cfRule type="duplicateValues" dxfId="1439" priority="1384"/>
    <cfRule type="duplicateValues" dxfId="1438" priority="1340"/>
    <cfRule type="duplicateValues" dxfId="1437" priority="1303"/>
    <cfRule type="duplicateValues" dxfId="1436" priority="1268"/>
    <cfRule type="duplicateValues" dxfId="1435" priority="1258"/>
    <cfRule type="duplicateValues" dxfId="1434" priority="1249"/>
    <cfRule type="duplicateValues" dxfId="1433" priority="3834"/>
    <cfRule type="duplicateValues" dxfId="1432" priority="1157"/>
    <cfRule type="duplicateValues" dxfId="1431" priority="3520"/>
    <cfRule type="duplicateValues" dxfId="1430" priority="1119"/>
    <cfRule type="duplicateValues" dxfId="1429" priority="1109"/>
    <cfRule type="duplicateValues" dxfId="1428" priority="1100"/>
    <cfRule type="duplicateValues" dxfId="1427" priority="3824"/>
    <cfRule type="duplicateValues" dxfId="1426" priority="3815"/>
  </conditionalFormatting>
  <conditionalFormatting sqref="C252">
    <cfRule type="duplicateValues" dxfId="1425" priority="2953"/>
    <cfRule type="duplicateValues" dxfId="1424" priority="1285"/>
    <cfRule type="duplicateValues" dxfId="1423" priority="4451"/>
    <cfRule type="duplicateValues" dxfId="1422" priority="1385"/>
    <cfRule type="duplicateValues" dxfId="1421" priority="965"/>
    <cfRule type="duplicateValues" dxfId="1420" priority="91"/>
    <cfRule type="duplicateValues" dxfId="1419" priority="2736"/>
    <cfRule type="duplicateValues" dxfId="1418" priority="376"/>
    <cfRule type="duplicateValues" dxfId="1417" priority="4621"/>
    <cfRule type="duplicateValues" dxfId="1416" priority="385"/>
    <cfRule type="duplicateValues" dxfId="1415" priority="1659"/>
    <cfRule type="duplicateValues" dxfId="1414" priority="2075"/>
    <cfRule type="duplicateValues" dxfId="1413" priority="1250"/>
    <cfRule type="duplicateValues" dxfId="1412" priority="2745"/>
    <cfRule type="duplicateValues" dxfId="1411" priority="808"/>
    <cfRule type="duplicateValues" dxfId="1410" priority="2567"/>
    <cfRule type="duplicateValues" dxfId="1409" priority="3872"/>
    <cfRule type="duplicateValues" dxfId="1408" priority="1047"/>
    <cfRule type="duplicateValues" dxfId="1407" priority="2320"/>
    <cfRule type="duplicateValues" dxfId="1406" priority="1714"/>
    <cfRule type="duplicateValues" dxfId="1405" priority="2755"/>
    <cfRule type="duplicateValues" dxfId="1404" priority="2922"/>
    <cfRule type="duplicateValues" dxfId="1403" priority="1375"/>
    <cfRule type="duplicateValues" dxfId="1402" priority="1441"/>
    <cfRule type="duplicateValues" dxfId="1401" priority="1854"/>
    <cfRule type="duplicateValues" dxfId="1400" priority="1341"/>
    <cfRule type="duplicateValues" dxfId="1399" priority="263"/>
    <cfRule type="duplicateValues" dxfId="1398" priority="1926"/>
    <cfRule type="duplicateValues" dxfId="1397" priority="4461"/>
    <cfRule type="duplicateValues" dxfId="1396" priority="1420"/>
    <cfRule type="duplicateValues" dxfId="1395" priority="4155"/>
    <cfRule type="duplicateValues" dxfId="1394" priority="2037"/>
    <cfRule type="duplicateValues" dxfId="1393" priority="1490"/>
    <cfRule type="duplicateValues" dxfId="1392" priority="2871"/>
    <cfRule type="duplicateValues" dxfId="1391" priority="1844"/>
    <cfRule type="duplicateValues" dxfId="1390" priority="3725"/>
    <cfRule type="duplicateValues" dxfId="1389" priority="1650"/>
    <cfRule type="duplicateValues" dxfId="1388" priority="2026"/>
    <cfRule type="duplicateValues" dxfId="1387" priority="4612"/>
    <cfRule type="duplicateValues" dxfId="1386" priority="3574"/>
    <cfRule type="duplicateValues" dxfId="1385" priority="3888"/>
    <cfRule type="duplicateValues" dxfId="1384" priority="2790"/>
    <cfRule type="duplicateValues" dxfId="1383" priority="1835"/>
    <cfRule type="duplicateValues" dxfId="1382" priority="2016"/>
    <cfRule type="duplicateValues" dxfId="1381" priority="2310"/>
    <cfRule type="duplicateValues" dxfId="1380" priority="956"/>
    <cfRule type="duplicateValues" dxfId="1379" priority="1480"/>
    <cfRule type="duplicateValues" dxfId="1378" priority="1471"/>
    <cfRule type="duplicateValues" dxfId="1377" priority="2881"/>
    <cfRule type="duplicateValues" dxfId="1376" priority="4442"/>
    <cfRule type="duplicateValues" dxfId="1375" priority="3671"/>
    <cfRule type="duplicateValues" dxfId="1374" priority="3857"/>
    <cfRule type="duplicateValues" dxfId="1373" priority="2890"/>
    <cfRule type="duplicateValues" dxfId="1372" priority="227"/>
    <cfRule type="duplicateValues" dxfId="1371" priority="366"/>
    <cfRule type="duplicateValues" dxfId="1370" priority="4171"/>
    <cfRule type="duplicateValues" dxfId="1369" priority="82"/>
    <cfRule type="duplicateValues" dxfId="1368" priority="1989"/>
    <cfRule type="duplicateValues" dxfId="1367" priority="865"/>
    <cfRule type="duplicateValues" dxfId="1366" priority="683"/>
    <cfRule type="duplicateValues" dxfId="1365" priority="236"/>
    <cfRule type="duplicateValues" dxfId="1364" priority="1980"/>
    <cfRule type="duplicateValues" dxfId="1363" priority="4057"/>
    <cfRule type="duplicateValues" dxfId="1362" priority="2937"/>
    <cfRule type="duplicateValues" dxfId="1361" priority="2827"/>
    <cfRule type="duplicateValues" dxfId="1360" priority="4514"/>
    <cfRule type="duplicateValues" dxfId="1359" priority="1889"/>
    <cfRule type="duplicateValues" dxfId="1358" priority="1970"/>
    <cfRule type="duplicateValues" dxfId="1357" priority="3806"/>
    <cfRule type="duplicateValues" dxfId="1356" priority="284"/>
    <cfRule type="duplicateValues" dxfId="1355" priority="217"/>
    <cfRule type="duplicateValues" dxfId="1354" priority="1669"/>
    <cfRule type="duplicateValues" dxfId="1353" priority="817"/>
    <cfRule type="duplicateValues" dxfId="1352" priority="1431"/>
    <cfRule type="duplicateValues" dxfId="1351" priority="3931"/>
    <cfRule type="duplicateValues" dxfId="1350" priority="4186"/>
    <cfRule type="duplicateValues" dxfId="1349" priority="101"/>
    <cfRule type="duplicateValues" dxfId="1348" priority="1091"/>
    <cfRule type="duplicateValues" dxfId="1347" priority="1331"/>
    <cfRule type="duplicateValues" dxfId="1346" priority="322"/>
    <cfRule type="duplicateValues" dxfId="1345" priority="3975"/>
    <cfRule type="duplicateValues" dxfId="1344" priority="1101"/>
    <cfRule type="duplicateValues" dxfId="1343" priority="1110"/>
    <cfRule type="duplicateValues" dxfId="1342" priority="3985"/>
    <cfRule type="duplicateValues" dxfId="1341" priority="1259"/>
    <cfRule type="duplicateValues" dxfId="1340" priority="3994"/>
    <cfRule type="duplicateValues" dxfId="1339" priority="1322"/>
    <cfRule type="duplicateValues" dxfId="1338" priority="567"/>
    <cfRule type="duplicateValues" dxfId="1337" priority="136"/>
    <cfRule type="duplicateValues" dxfId="1336" priority="1137"/>
    <cfRule type="duplicateValues" dxfId="1335" priority="557"/>
    <cfRule type="duplicateValues" dxfId="1334" priority="546"/>
    <cfRule type="duplicateValues" dxfId="1333" priority="4020"/>
    <cfRule type="duplicateValues" dxfId="1332" priority="1147"/>
    <cfRule type="duplicateValues" dxfId="1331" priority="4029"/>
    <cfRule type="duplicateValues" dxfId="1330" priority="3521"/>
    <cfRule type="duplicateValues" dxfId="1329" priority="1240"/>
    <cfRule type="duplicateValues" dxfId="1328" priority="827"/>
    <cfRule type="duplicateValues" dxfId="1327" priority="4039"/>
    <cfRule type="duplicateValues" dxfId="1326" priority="1158"/>
    <cfRule type="duplicateValues" dxfId="1325" priority="3825"/>
    <cfRule type="duplicateValues" dxfId="1324" priority="511"/>
    <cfRule type="duplicateValues" dxfId="1323" priority="3511"/>
    <cfRule type="duplicateValues" dxfId="1322" priority="501"/>
    <cfRule type="duplicateValues" dxfId="1321" priority="3376"/>
    <cfRule type="duplicateValues" dxfId="1320" priority="4066"/>
    <cfRule type="duplicateValues" dxfId="1319" priority="273"/>
    <cfRule type="duplicateValues" dxfId="1318" priority="3502"/>
    <cfRule type="duplicateValues" dxfId="1317" priority="975"/>
    <cfRule type="duplicateValues" dxfId="1316" priority="4076"/>
    <cfRule type="duplicateValues" dxfId="1315" priority="4316"/>
    <cfRule type="duplicateValues" dxfId="1314" priority="467"/>
    <cfRule type="duplicateValues" dxfId="1313" priority="1304"/>
    <cfRule type="duplicateValues" dxfId="1312" priority="173"/>
    <cfRule type="duplicateValues" dxfId="1311" priority="457"/>
    <cfRule type="duplicateValues" dxfId="1310" priority="448"/>
    <cfRule type="duplicateValues" dxfId="1309" priority="430"/>
    <cfRule type="duplicateValues" dxfId="1308" priority="4110"/>
    <cfRule type="duplicateValues" dxfId="1307" priority="1196"/>
    <cfRule type="duplicateValues" dxfId="1306" priority="420"/>
    <cfRule type="duplicateValues" dxfId="1305" priority="1294"/>
    <cfRule type="duplicateValues" dxfId="1304" priority="4120"/>
    <cfRule type="duplicateValues" dxfId="1303" priority="411"/>
    <cfRule type="duplicateValues" dxfId="1302" priority="3762"/>
    <cfRule type="duplicateValues" dxfId="1301" priority="2299"/>
    <cfRule type="duplicateValues" dxfId="1300" priority="4631"/>
    <cfRule type="duplicateValues" dxfId="1299" priority="2576"/>
    <cfRule type="duplicateValues" dxfId="1298" priority="3680"/>
    <cfRule type="duplicateValues" dxfId="1297" priority="2586"/>
    <cfRule type="duplicateValues" dxfId="1296" priority="3208"/>
    <cfRule type="duplicateValues" dxfId="1295" priority="1524"/>
    <cfRule type="duplicateValues" dxfId="1294" priority="4666"/>
    <cfRule type="duplicateValues" dxfId="1293" priority="2441"/>
    <cfRule type="duplicateValues" dxfId="1292" priority="2264"/>
    <cfRule type="duplicateValues" dxfId="1291" priority="1010"/>
    <cfRule type="duplicateValues" dxfId="1290" priority="2254"/>
    <cfRule type="duplicateValues" dxfId="1289" priority="1534"/>
    <cfRule type="duplicateValues" dxfId="1288" priority="4703"/>
    <cfRule type="duplicateValues" dxfId="1287" priority="2220"/>
    <cfRule type="duplicateValues" dxfId="1286" priority="2210"/>
    <cfRule type="duplicateValues" dxfId="1285" priority="1569"/>
    <cfRule type="duplicateValues" dxfId="1284" priority="2201"/>
    <cfRule type="duplicateValues" dxfId="1283" priority="4747"/>
    <cfRule type="duplicateValues" dxfId="1282" priority="2639"/>
    <cfRule type="duplicateValues" dxfId="1281" priority="4757"/>
    <cfRule type="duplicateValues" dxfId="1280" priority="1579"/>
    <cfRule type="duplicateValues" dxfId="1279" priority="2183"/>
    <cfRule type="duplicateValues" dxfId="1278" priority="4766"/>
    <cfRule type="duplicateValues" dxfId="1277" priority="2173"/>
    <cfRule type="duplicateValues" dxfId="1276" priority="1588"/>
    <cfRule type="duplicateValues" dxfId="1275" priority="2164"/>
    <cfRule type="duplicateValues" dxfId="1274" priority="4798"/>
    <cfRule type="duplicateValues" dxfId="1273" priority="1606"/>
    <cfRule type="duplicateValues" dxfId="1272" priority="4813"/>
    <cfRule type="duplicateValues" dxfId="1271" priority="1616"/>
    <cfRule type="duplicateValues" dxfId="1270" priority="2138"/>
    <cfRule type="duplicateValues" dxfId="1269" priority="3690"/>
    <cfRule type="duplicateValues" dxfId="1268" priority="4829"/>
    <cfRule type="duplicateValues" dxfId="1267" priority="1625"/>
    <cfRule type="duplicateValues" dxfId="1266" priority="2129"/>
    <cfRule type="duplicateValues" dxfId="1265" priority="3816"/>
    <cfRule type="duplicateValues" dxfId="1264" priority="2119"/>
  </conditionalFormatting>
  <conditionalFormatting sqref="C253">
    <cfRule type="duplicateValues" dxfId="1263" priority="3707"/>
    <cfRule type="duplicateValues" dxfId="1262" priority="1782"/>
    <cfRule type="duplicateValues" dxfId="1261" priority="866"/>
    <cfRule type="duplicateValues" dxfId="1260" priority="1421"/>
    <cfRule type="duplicateValues" dxfId="1259" priority="665"/>
    <cfRule type="duplicateValues" dxfId="1258" priority="218"/>
    <cfRule type="duplicateValues" dxfId="1257" priority="2514"/>
    <cfRule type="duplicateValues" dxfId="1256" priority="3913"/>
    <cfRule type="duplicateValues" dxfId="1255" priority="4515"/>
    <cfRule type="duplicateValues" dxfId="1254" priority="966"/>
    <cfRule type="duplicateValues" dxfId="1253" priority="1029"/>
    <cfRule type="duplicateValues" dxfId="1252" priority="4433"/>
    <cfRule type="duplicateValues" dxfId="1251" priority="1366"/>
    <cfRule type="duplicateValues" dxfId="1250" priority="274"/>
    <cfRule type="duplicateValues" dxfId="1249" priority="3716"/>
    <cfRule type="duplicateValues" dxfId="1248" priority="4499"/>
    <cfRule type="duplicateValues" dxfId="1247" priority="2432"/>
    <cfRule type="duplicateValues" dxfId="1246" priority="818"/>
    <cfRule type="duplicateValues" dxfId="1245" priority="3575"/>
    <cfRule type="duplicateValues" dxfId="1244" priority="4389"/>
    <cfRule type="duplicateValues" dxfId="1243" priority="92"/>
    <cfRule type="duplicateValues" dxfId="1242" priority="323"/>
    <cfRule type="duplicateValues" dxfId="1241" priority="3412"/>
    <cfRule type="duplicateValues" dxfId="1240" priority="1082"/>
    <cfRule type="duplicateValues" dxfId="1239" priority="1332"/>
    <cfRule type="duplicateValues" dxfId="1238" priority="4484"/>
    <cfRule type="duplicateValues" dxfId="1237" priority="1197"/>
    <cfRule type="duplicateValues" dxfId="1236" priority="4622"/>
    <cfRule type="duplicateValues" dxfId="1235" priority="3559"/>
    <cfRule type="duplicateValues" dxfId="1234" priority="3966"/>
    <cfRule type="duplicateValues" dxfId="1233" priority="2737"/>
    <cfRule type="duplicateValues" dxfId="1232" priority="3797"/>
    <cfRule type="duplicateValues" dxfId="1231" priority="1092"/>
    <cfRule type="duplicateValues" dxfId="1230" priority="2076"/>
    <cfRule type="duplicateValues" dxfId="1229" priority="3976"/>
    <cfRule type="duplicateValues" dxfId="1228" priority="2568"/>
    <cfRule type="duplicateValues" dxfId="1227" priority="3358"/>
    <cfRule type="duplicateValues" dxfId="1226" priority="2746"/>
    <cfRule type="duplicateValues" dxfId="1225" priority="118"/>
    <cfRule type="duplicateValues" dxfId="1224" priority="992"/>
    <cfRule type="duplicateValues" dxfId="1223" priority="3932"/>
    <cfRule type="duplicateValues" dxfId="1222" priority="1323"/>
    <cfRule type="duplicateValues" dxfId="1221" priority="127"/>
    <cfRule type="duplicateValues" dxfId="1220" priority="2066"/>
    <cfRule type="duplicateValues" dxfId="1219" priority="809"/>
    <cfRule type="duplicateValues" dxfId="1218" priority="3544"/>
    <cfRule type="duplicateValues" dxfId="1217" priority="903"/>
    <cfRule type="duplicateValues" dxfId="1216" priority="1127"/>
    <cfRule type="duplicateValues" dxfId="1215" priority="2057"/>
    <cfRule type="duplicateValues" dxfId="1214" priority="4352"/>
    <cfRule type="duplicateValues" dxfId="1213" priority="1231"/>
    <cfRule type="duplicateValues" dxfId="1212" priority="137"/>
    <cfRule type="duplicateValues" dxfId="1211" priority="1241"/>
    <cfRule type="duplicateValues" dxfId="1210" priority="755"/>
    <cfRule type="duplicateValues" dxfId="1209" priority="845"/>
    <cfRule type="duplicateValues" dxfId="1208" priority="4011"/>
    <cfRule type="duplicateValues" dxfId="1207" priority="1138"/>
    <cfRule type="duplicateValues" dxfId="1206" priority="313"/>
    <cfRule type="duplicateValues" dxfId="1205" priority="547"/>
    <cfRule type="duplicateValues" dxfId="1204" priority="73"/>
    <cfRule type="duplicateValues" dxfId="1203" priority="3367"/>
    <cfRule type="duplicateValues" dxfId="1202" priority="2772"/>
    <cfRule type="duplicateValues" dxfId="1201" priority="4021"/>
    <cfRule type="duplicateValues" dxfId="1200" priority="483"/>
    <cfRule type="duplicateValues" dxfId="1199" priority="4613"/>
    <cfRule type="duplicateValues" dxfId="1198" priority="1148"/>
    <cfRule type="duplicateValues" dxfId="1197" priority="2781"/>
    <cfRule type="duplicateValues" dxfId="1196" priority="4030"/>
    <cfRule type="duplicateValues" dxfId="1195" priority="2027"/>
    <cfRule type="duplicateValues" dxfId="1194" priority="2017"/>
    <cfRule type="duplicateValues" dxfId="1193" priority="2558"/>
    <cfRule type="duplicateValues" dxfId="1192" priority="1313"/>
    <cfRule type="duplicateValues" dxfId="1191" priority="155"/>
    <cfRule type="duplicateValues" dxfId="1190" priority="4156"/>
    <cfRule type="duplicateValues" dxfId="1189" priority="2791"/>
    <cfRule type="duplicateValues" dxfId="1188" priority="402"/>
    <cfRule type="duplicateValues" dxfId="1187" priority="3726"/>
    <cfRule type="duplicateValues" dxfId="1186" priority="3672"/>
    <cfRule type="duplicateValues" dxfId="1185" priority="799"/>
    <cfRule type="duplicateValues" dxfId="1184" priority="3512"/>
    <cfRule type="duplicateValues" dxfId="1183" priority="4048"/>
    <cfRule type="duplicateValues" dxfId="1182" priority="3842"/>
    <cfRule type="duplicateValues" dxfId="1181" priority="502"/>
    <cfRule type="duplicateValues" dxfId="1180" priority="2423"/>
    <cfRule type="duplicateValues" dxfId="1179" priority="3744"/>
    <cfRule type="duplicateValues" dxfId="1178" priority="164"/>
    <cfRule type="duplicateValues" dxfId="1177" priority="4058"/>
    <cfRule type="duplicateValues" dxfId="1176" priority="492"/>
    <cfRule type="duplicateValues" dxfId="1175" priority="304"/>
    <cfRule type="duplicateValues" dxfId="1174" priority="3377"/>
    <cfRule type="duplicateValues" dxfId="1173" priority="2809"/>
    <cfRule type="duplicateValues" dxfId="1172" priority="4067"/>
    <cfRule type="duplicateValues" dxfId="1171" priority="3503"/>
    <cfRule type="duplicateValues" dxfId="1170" priority="3858"/>
    <cfRule type="duplicateValues" dxfId="1169" priority="2818"/>
    <cfRule type="duplicateValues" dxfId="1168" priority="4317"/>
    <cfRule type="duplicateValues" dxfId="1167" priority="3065"/>
    <cfRule type="duplicateValues" dxfId="1166" priority="264"/>
    <cfRule type="duplicateValues" dxfId="1165" priority="2828"/>
    <cfRule type="duplicateValues" dxfId="1164" priority="1971"/>
    <cfRule type="duplicateValues" dxfId="1163" priority="4603"/>
    <cfRule type="duplicateValues" dxfId="1162" priority="1376"/>
    <cfRule type="duplicateValues" dxfId="1161" priority="1178"/>
    <cfRule type="duplicateValues" dxfId="1160" priority="458"/>
    <cfRule type="duplicateValues" dxfId="1159" priority="253"/>
    <cfRule type="duplicateValues" dxfId="1158" priority="174"/>
    <cfRule type="duplicateValues" dxfId="1157" priority="3662"/>
    <cfRule type="duplicateValues" dxfId="1156" priority="449"/>
    <cfRule type="duplicateValues" dxfId="1155" priority="4092"/>
    <cfRule type="duplicateValues" dxfId="1154" priority="1187"/>
    <cfRule type="duplicateValues" dxfId="1153" priority="2727"/>
    <cfRule type="duplicateValues" dxfId="1152" priority="3190"/>
    <cfRule type="duplicateValues" dxfId="1151" priority="439"/>
    <cfRule type="duplicateValues" dxfId="1150" priority="4101"/>
    <cfRule type="duplicateValues" dxfId="1149" priority="3493"/>
    <cfRule type="duplicateValues" dxfId="1148" priority="4452"/>
    <cfRule type="duplicateValues" dxfId="1147" priority="4307"/>
    <cfRule type="duplicateValues" dxfId="1146" priority="1295"/>
    <cfRule type="duplicateValues" dxfId="1145" priority="3873"/>
    <cfRule type="duplicateValues" dxfId="1144" priority="4111"/>
    <cfRule type="duplicateValues" dxfId="1143" priority="4298"/>
    <cfRule type="duplicateValues" dxfId="1142" priority="674"/>
    <cfRule type="duplicateValues" dxfId="1141" priority="421"/>
    <cfRule type="duplicateValues" dxfId="1140" priority="208"/>
    <cfRule type="duplicateValues" dxfId="1139" priority="29"/>
    <cfRule type="duplicateValues" dxfId="1138" priority="1001"/>
    <cfRule type="duplicateValues" dxfId="1137" priority="1660"/>
    <cfRule type="duplicateValues" dxfId="1136" priority="412"/>
    <cfRule type="duplicateValues" dxfId="1135" priority="3922"/>
    <cfRule type="duplicateValues" dxfId="1134" priority="2477"/>
    <cfRule type="duplicateValues" dxfId="1133" priority="367"/>
    <cfRule type="duplicateValues" dxfId="1132" priority="2300"/>
    <cfRule type="duplicateValues" dxfId="1131" priority="2862"/>
    <cfRule type="duplicateValues" dxfId="1130" priority="1506"/>
    <cfRule type="duplicateValues" dxfId="1129" priority="947"/>
    <cfRule type="duplicateValues" dxfId="1128" priority="1481"/>
    <cfRule type="duplicateValues" dxfId="1127" priority="1651"/>
    <cfRule type="duplicateValues" dxfId="1126" priority="2577"/>
    <cfRule type="duplicateValues" dxfId="1125" priority="1515"/>
    <cfRule type="duplicateValues" dxfId="1124" priority="4648"/>
    <cfRule type="duplicateValues" dxfId="1123" priority="1927"/>
    <cfRule type="duplicateValues" dxfId="1122" priority="2006"/>
    <cfRule type="duplicateValues" dxfId="1121" priority="3209"/>
    <cfRule type="duplicateValues" dxfId="1120" priority="2872"/>
    <cfRule type="duplicateValues" dxfId="1119" priority="3681"/>
    <cfRule type="duplicateValues" dxfId="1118" priority="4657"/>
    <cfRule type="duplicateValues" dxfId="1117" priority="4443"/>
    <cfRule type="duplicateValues" dxfId="1116" priority="1525"/>
    <cfRule type="duplicateValues" dxfId="1115" priority="1917"/>
    <cfRule type="duplicateValues" dxfId="1114" priority="4667"/>
    <cfRule type="duplicateValues" dxfId="1113" priority="1472"/>
    <cfRule type="duplicateValues" dxfId="1112" priority="1908"/>
    <cfRule type="duplicateValues" dxfId="1111" priority="684"/>
    <cfRule type="duplicateValues" dxfId="1110" priority="3199"/>
    <cfRule type="duplicateValues" dxfId="1109" priority="2255"/>
    <cfRule type="duplicateValues" dxfId="1108" priority="3449"/>
    <cfRule type="duplicateValues" dxfId="1107" priority="4685"/>
    <cfRule type="duplicateValues" dxfId="1106" priority="1890"/>
    <cfRule type="duplicateValues" dxfId="1105" priority="2245"/>
    <cfRule type="duplicateValues" dxfId="1104" priority="2609"/>
    <cfRule type="duplicateValues" dxfId="1103" priority="4694"/>
    <cfRule type="duplicateValues" dxfId="1102" priority="3618"/>
    <cfRule type="duplicateValues" dxfId="1101" priority="4704"/>
    <cfRule type="duplicateValues" dxfId="1100" priority="2236"/>
    <cfRule type="duplicateValues" dxfId="1099" priority="1038"/>
    <cfRule type="duplicateValues" dxfId="1098" priority="2624"/>
    <cfRule type="duplicateValues" dxfId="1097" priority="2211"/>
    <cfRule type="duplicateValues" dxfId="1096" priority="2907"/>
    <cfRule type="duplicateValues" dxfId="1095" priority="1880"/>
    <cfRule type="duplicateValues" dxfId="1094" priority="2202"/>
    <cfRule type="duplicateValues" dxfId="1093" priority="4738"/>
    <cfRule type="duplicateValues" dxfId="1092" priority="1570"/>
    <cfRule type="duplicateValues" dxfId="1091" priority="3753"/>
    <cfRule type="duplicateValues" dxfId="1090" priority="1357"/>
    <cfRule type="duplicateValues" dxfId="1089" priority="4748"/>
    <cfRule type="duplicateValues" dxfId="1088" priority="1871"/>
    <cfRule type="duplicateValues" dxfId="1087" priority="2640"/>
    <cfRule type="duplicateValues" dxfId="1086" priority="2192"/>
    <cfRule type="duplicateValues" dxfId="1085" priority="1011"/>
    <cfRule type="duplicateValues" dxfId="1084" priority="1276"/>
    <cfRule type="duplicateValues" dxfId="1083" priority="2923"/>
    <cfRule type="duplicateValues" dxfId="1082" priority="357"/>
    <cfRule type="duplicateValues" dxfId="1081" priority="1845"/>
    <cfRule type="duplicateValues" dxfId="1080" priority="2174"/>
    <cfRule type="duplicateValues" dxfId="1079" priority="4559"/>
    <cfRule type="duplicateValues" dxfId="1078" priority="1836"/>
    <cfRule type="duplicateValues" dxfId="1077" priority="4783"/>
    <cfRule type="duplicateValues" dxfId="1076" priority="2165"/>
    <cfRule type="duplicateValues" dxfId="1075" priority="1462"/>
    <cfRule type="duplicateValues" dxfId="1074" priority="2442"/>
    <cfRule type="duplicateValues" dxfId="1073" priority="3763"/>
    <cfRule type="duplicateValues" dxfId="1072" priority="4799"/>
    <cfRule type="duplicateValues" dxfId="1071" priority="2155"/>
    <cfRule type="duplicateValues" dxfId="1070" priority="2938"/>
    <cfRule type="duplicateValues" dxfId="1069" priority="1607"/>
    <cfRule type="duplicateValues" dxfId="1068" priority="1826"/>
    <cfRule type="duplicateValues" dxfId="1067" priority="4814"/>
    <cfRule type="duplicateValues" dxfId="1066" priority="2683"/>
    <cfRule type="duplicateValues" dxfId="1065" priority="3807"/>
    <cfRule type="duplicateValues" dxfId="1064" priority="1048"/>
    <cfRule type="duplicateValues" dxfId="1063" priority="1286"/>
    <cfRule type="duplicateValues" dxfId="1062" priority="83"/>
    <cfRule type="duplicateValues" dxfId="1061" priority="1961"/>
    <cfRule type="duplicateValues" dxfId="1060" priority="855"/>
    <cfRule type="duplicateValues" dxfId="1059" priority="3262"/>
    <cfRule type="duplicateValues" dxfId="1058" priority="2120"/>
    <cfRule type="duplicateValues" dxfId="1057" priority="957"/>
    <cfRule type="duplicateValues" dxfId="1056" priority="2110"/>
    <cfRule type="duplicateValues" dxfId="1055" priority="719"/>
    <cfRule type="duplicateValues" dxfId="1054" priority="1641"/>
  </conditionalFormatting>
  <conditionalFormatting sqref="C254">
    <cfRule type="duplicateValues" dxfId="1053" priority="4560"/>
    <cfRule type="duplicateValues" dxfId="1052" priority="2478"/>
    <cfRule type="duplicateValues" dxfId="1051" priority="1002"/>
    <cfRule type="duplicateValues" dxfId="1050" priority="1817"/>
    <cfRule type="duplicateValues" dxfId="1049" priority="1642"/>
    <cfRule type="duplicateValues" dxfId="1048" priority="1314"/>
    <cfRule type="duplicateValues" dxfId="1047" priority="4334"/>
    <cfRule type="duplicateValues" dxfId="1046" priority="4550"/>
    <cfRule type="duplicateValues" dxfId="1045" priority="1783"/>
    <cfRule type="duplicateValues" dxfId="1044" priority="4541"/>
    <cfRule type="duplicateValues" dxfId="1043" priority="3263"/>
    <cfRule type="duplicateValues" dxfId="1042" priority="1773"/>
    <cfRule type="duplicateValues" dxfId="1041" priority="2515"/>
    <cfRule type="duplicateValues" dxfId="1040" priority="1764"/>
    <cfRule type="duplicateValues" dxfId="1039" priority="701"/>
    <cfRule type="duplicateValues" dxfId="1038" priority="3403"/>
    <cfRule type="duplicateValues" dxfId="1037" priority="2505"/>
    <cfRule type="duplicateValues" dxfId="1036" priority="156"/>
    <cfRule type="duplicateValues" dxfId="1035" priority="2370"/>
    <cfRule type="duplicateValues" dxfId="1034" priority="746"/>
    <cfRule type="duplicateValues" dxfId="1033" priority="4049"/>
    <cfRule type="duplicateValues" dxfId="1032" priority="4500"/>
    <cfRule type="duplicateValues" dxfId="1031" priority="2496"/>
    <cfRule type="duplicateValues" dxfId="1030" priority="4485"/>
    <cfRule type="duplicateValues" dxfId="1029" priority="3305"/>
    <cfRule type="duplicateValues" dxfId="1028" priority="4469"/>
    <cfRule type="duplicateValues" dxfId="1027" priority="493"/>
    <cfRule type="duplicateValues" dxfId="1026" priority="165"/>
    <cfRule type="duplicateValues" dxfId="1025" priority="305"/>
    <cfRule type="duplicateValues" dxfId="1024" priority="11"/>
    <cfRule type="duplicateValues" dxfId="1023" priority="1169"/>
    <cfRule type="duplicateValues" dxfId="1022" priority="710"/>
    <cfRule type="duplicateValues" dxfId="1021" priority="2459"/>
    <cfRule type="duplicateValues" dxfId="1020" priority="484"/>
    <cfRule type="duplicateValues" dxfId="1019" priority="1827"/>
    <cfRule type="duplicateValues" dxfId="1018" priority="3047"/>
    <cfRule type="duplicateValues" dxfId="1017" priority="3056"/>
    <cfRule type="duplicateValues" dxfId="1016" priority="835"/>
    <cfRule type="duplicateValues" dxfId="1015" priority="20"/>
    <cfRule type="duplicateValues" dxfId="1014" priority="3066"/>
    <cfRule type="duplicateValues" dxfId="1013" priority="474"/>
    <cfRule type="duplicateValues" dxfId="1012" priority="30"/>
    <cfRule type="duplicateValues" dxfId="1011" priority="1367"/>
    <cfRule type="duplicateValues" dxfId="1010" priority="756"/>
    <cfRule type="duplicateValues" dxfId="1009" priority="1277"/>
    <cfRule type="duplicateValues" dxfId="1008" priority="1020"/>
    <cfRule type="duplicateValues" dxfId="1007" priority="3698"/>
    <cfRule type="duplicateValues" dxfId="1006" priority="358"/>
    <cfRule type="duplicateValues" dxfId="1005" priority="1222"/>
    <cfRule type="duplicateValues" dxfId="1004" priority="3609"/>
    <cfRule type="duplicateValues" dxfId="1003" priority="4434"/>
    <cfRule type="duplicateValues" dxfId="1002" priority="4083"/>
    <cfRule type="duplicateValues" dxfId="1001" priority="348"/>
    <cfRule type="duplicateValues" dxfId="1000" priority="1179"/>
    <cfRule type="duplicateValues" dxfId="999" priority="3708"/>
    <cfRule type="duplicateValues" dxfId="998" priority="3798"/>
    <cfRule type="duplicateValues" dxfId="997" priority="3843"/>
    <cfRule type="duplicateValues" dxfId="996" priority="3440"/>
    <cfRule type="duplicateValues" dxfId="995" priority="1030"/>
    <cfRule type="duplicateValues" dxfId="994" priority="3717"/>
    <cfRule type="duplicateValues" dxfId="993" priority="4093"/>
    <cfRule type="duplicateValues" dxfId="992" priority="904"/>
    <cfRule type="duplicateValues" dxfId="991" priority="3600"/>
    <cfRule type="duplicateValues" dxfId="990" priority="4308"/>
    <cfRule type="duplicateValues" dxfId="989" priority="3494"/>
    <cfRule type="duplicateValues" dxfId="988" priority="790"/>
    <cfRule type="duplicateValues" dxfId="987" priority="4424"/>
    <cfRule type="duplicateValues" dxfId="986" priority="894"/>
    <cfRule type="duplicateValues" dxfId="985" priority="4102"/>
    <cfRule type="duplicateValues" dxfId="984" priority="1358"/>
    <cfRule type="duplicateValues" dxfId="983" priority="1188"/>
    <cfRule type="duplicateValues" dxfId="982" priority="3735"/>
    <cfRule type="duplicateValues" dxfId="981" priority="3431"/>
    <cfRule type="duplicateValues" dxfId="980" priority="1039"/>
    <cfRule type="duplicateValues" dxfId="979" priority="2468"/>
    <cfRule type="duplicateValues" dxfId="978" priority="885"/>
    <cfRule type="duplicateValues" dxfId="977" priority="4299"/>
    <cfRule type="duplicateValues" dxfId="976" priority="3914"/>
    <cfRule type="duplicateValues" dxfId="975" priority="64"/>
    <cfRule type="duplicateValues" dxfId="974" priority="339"/>
    <cfRule type="duplicateValues" dxfId="973" priority="656"/>
    <cfRule type="duplicateValues" dxfId="972" priority="190"/>
    <cfRule type="duplicateValues" dxfId="971" priority="3923"/>
    <cfRule type="duplicateValues" dxfId="970" priority="74"/>
    <cfRule type="duplicateValues" dxfId="969" priority="3450"/>
    <cfRule type="duplicateValues" dxfId="968" priority="254"/>
    <cfRule type="duplicateValues" dxfId="967" priority="3484"/>
    <cfRule type="duplicateValues" dxfId="966" priority="1348"/>
    <cfRule type="duplicateValues" dxfId="965" priority="1064"/>
    <cfRule type="duplicateValues" dxfId="964" priority="3619"/>
    <cfRule type="duplicateValues" dxfId="963" priority="4289"/>
    <cfRule type="duplicateValues" dxfId="962" priority="199"/>
    <cfRule type="duplicateValues" dxfId="961" priority="3349"/>
    <cfRule type="duplicateValues" dxfId="960" priority="2728"/>
    <cfRule type="duplicateValues" dxfId="959" priority="2092"/>
    <cfRule type="duplicateValues" dxfId="958" priority="4390"/>
    <cfRule type="duplicateValues" dxfId="957" priority="1507"/>
    <cfRule type="duplicateValues" dxfId="956" priority="666"/>
    <cfRule type="duplicateValues" dxfId="955" priority="2067"/>
    <cfRule type="duplicateValues" dxfId="954" priority="1073"/>
    <cfRule type="duplicateValues" dxfId="953" priority="3948"/>
    <cfRule type="duplicateValues" dxfId="952" priority="4639"/>
    <cfRule type="duplicateValues" dxfId="951" priority="1497"/>
    <cfRule type="duplicateValues" dxfId="950" priority="1516"/>
    <cfRule type="duplicateValues" dxfId="949" priority="2058"/>
    <cfRule type="duplicateValues" dxfId="948" priority="4649"/>
    <cfRule type="duplicateValues" dxfId="947" priority="2763"/>
    <cfRule type="duplicateValues" dxfId="946" priority="2424"/>
    <cfRule type="duplicateValues" dxfId="945" priority="4380"/>
    <cfRule type="duplicateValues" dxfId="944" priority="1083"/>
    <cfRule type="duplicateValues" dxfId="943" priority="3413"/>
    <cfRule type="duplicateValues" dxfId="942" priority="3957"/>
    <cfRule type="duplicateValues" dxfId="941" priority="4658"/>
    <cfRule type="duplicateValues" dxfId="940" priority="403"/>
    <cfRule type="duplicateValues" dxfId="939" priority="2048"/>
    <cfRule type="duplicateValues" dxfId="938" priority="2594"/>
    <cfRule type="duplicateValues" dxfId="937" priority="2433"/>
    <cfRule type="duplicateValues" dxfId="936" priority="614"/>
    <cfRule type="duplicateValues" dxfId="935" priority="3200"/>
    <cfRule type="duplicateValues" dxfId="934" priority="3560"/>
    <cfRule type="duplicateValues" dxfId="933" priority="2773"/>
    <cfRule type="duplicateValues" dxfId="932" priority="2782"/>
    <cfRule type="duplicateValues" dxfId="931" priority="4676"/>
    <cfRule type="duplicateValues" dxfId="930" priority="3967"/>
    <cfRule type="duplicateValues" dxfId="929" priority="856"/>
    <cfRule type="duplicateValues" dxfId="928" priority="1232"/>
    <cfRule type="duplicateValues" dxfId="927" priority="948"/>
    <cfRule type="duplicateValues" dxfId="926" priority="2007"/>
    <cfRule type="duplicateValues" dxfId="925" priority="4686"/>
    <cfRule type="duplicateValues" dxfId="924" priority="3904"/>
    <cfRule type="duplicateValues" dxfId="923" priority="2246"/>
    <cfRule type="duplicateValues" dxfId="922" priority="109"/>
    <cfRule type="duplicateValues" dxfId="921" priority="846"/>
    <cfRule type="duplicateValues" dxfId="920" priority="2800"/>
    <cfRule type="duplicateValues" dxfId="919" priority="4695"/>
    <cfRule type="duplicateValues" dxfId="918" priority="3191"/>
    <cfRule type="duplicateValues" dxfId="917" priority="2610"/>
    <cfRule type="duplicateValues" dxfId="916" priority="440"/>
    <cfRule type="duplicateValues" dxfId="915" priority="2237"/>
    <cfRule type="duplicateValues" dxfId="914" priority="3745"/>
    <cfRule type="duplicateValues" dxfId="913" priority="2810"/>
    <cfRule type="duplicateValues" dxfId="912" priority="4371"/>
    <cfRule type="duplicateValues" dxfId="911" priority="2227"/>
    <cfRule type="duplicateValues" dxfId="910" priority="3181"/>
    <cfRule type="duplicateValues" dxfId="909" priority="4245"/>
    <cfRule type="duplicateValues" dxfId="908" priority="3788"/>
    <cfRule type="duplicateValues" dxfId="907" priority="4720"/>
    <cfRule type="duplicateValues" dxfId="906" priority="3232"/>
    <cfRule type="duplicateValues" dxfId="905" priority="2625"/>
    <cfRule type="duplicateValues" dxfId="904" priority="737"/>
    <cfRule type="duplicateValues" dxfId="903" priority="4729"/>
    <cfRule type="duplicateValues" dxfId="902" priority="2819"/>
    <cfRule type="duplicateValues" dxfId="901" priority="4604"/>
    <cfRule type="duplicateValues" dxfId="900" priority="1962"/>
    <cfRule type="duplicateValues" dxfId="899" priority="2559"/>
    <cfRule type="duplicateValues" dxfId="898" priority="3359"/>
    <cfRule type="duplicateValues" dxfId="897" priority="4739"/>
    <cfRule type="duplicateValues" dxfId="896" priority="119"/>
    <cfRule type="duplicateValues" dxfId="895" priority="4594"/>
    <cfRule type="duplicateValues" dxfId="894" priority="2193"/>
    <cfRule type="duplicateValues" dxfId="893" priority="3394"/>
    <cfRule type="duplicateValues" dxfId="892" priority="3545"/>
    <cfRule type="duplicateValues" dxfId="891" priority="993"/>
    <cfRule type="duplicateValues" dxfId="890" priority="128"/>
    <cfRule type="duplicateValues" dxfId="889" priority="2844"/>
    <cfRule type="duplicateValues" dxfId="888" priority="3663"/>
    <cfRule type="duplicateValues" dxfId="887" priority="1952"/>
    <cfRule type="duplicateValues" dxfId="886" priority="3779"/>
    <cfRule type="duplicateValues" dxfId="885" priority="675"/>
    <cfRule type="duplicateValues" dxfId="884" priority="938"/>
    <cfRule type="duplicateValues" dxfId="883" priority="2853"/>
    <cfRule type="duplicateValues" dxfId="882" priority="295"/>
    <cfRule type="duplicateValues" dxfId="881" priority="983"/>
    <cfRule type="duplicateValues" dxfId="880" priority="4353"/>
    <cfRule type="duplicateValues" dxfId="879" priority="800"/>
    <cfRule type="duplicateValues" dxfId="878" priority="1128"/>
    <cfRule type="duplicateValues" dxfId="877" priority="4784"/>
    <cfRule type="duplicateValues" dxfId="876" priority="3137"/>
    <cfRule type="duplicateValues" dxfId="875" priority="1943"/>
    <cfRule type="duplicateValues" dxfId="874" priority="2863"/>
    <cfRule type="duplicateValues" dxfId="873" priority="2665"/>
    <cfRule type="duplicateValues" dxfId="872" priority="209"/>
    <cfRule type="duplicateValues" dxfId="871" priority="2156"/>
    <cfRule type="duplicateValues" dxfId="870" priority="2549"/>
    <cfRule type="duplicateValues" dxfId="869" priority="1918"/>
    <cfRule type="duplicateValues" dxfId="868" priority="314"/>
    <cfRule type="duplicateValues" dxfId="867" priority="2674"/>
    <cfRule type="duplicateValues" dxfId="866" priority="1909"/>
    <cfRule type="duplicateValues" dxfId="865" priority="1213"/>
    <cfRule type="duplicateValues" dxfId="864" priority="4012"/>
    <cfRule type="duplicateValues" dxfId="863" priority="1899"/>
    <cfRule type="duplicateValues" dxfId="862" priority="3247"/>
    <cfRule type="duplicateValues" dxfId="861" priority="2684"/>
    <cfRule type="duplicateValues" dxfId="860" priority="2414"/>
    <cfRule type="duplicateValues" dxfId="859" priority="1881"/>
    <cfRule type="duplicateValues" dxfId="858" priority="2908"/>
    <cfRule type="duplicateValues" dxfId="857" priority="3529"/>
    <cfRule type="duplicateValues" dxfId="856" priority="4343"/>
    <cfRule type="duplicateValues" dxfId="855" priority="1872"/>
    <cfRule type="duplicateValues" dxfId="854" priority="3754"/>
    <cfRule type="duplicateValues" dxfId="853" priority="720"/>
    <cfRule type="duplicateValues" dxfId="852" priority="1862"/>
    <cfRule type="duplicateValues" dxfId="851" priority="3368"/>
    <cfRule type="duplicateValues" dxfId="850" priority="2111"/>
    <cfRule type="duplicateValues" dxfId="849" priority="146"/>
    <cfRule type="duplicateValues" dxfId="848" priority="3101"/>
    <cfRule type="duplicateValues" dxfId="847" priority="2718"/>
    <cfRule type="duplicateValues" dxfId="846" priority="1463"/>
    <cfRule type="duplicateValues" dxfId="845" priority="3653"/>
    <cfRule type="duplicateValues" dxfId="844" priority="2101"/>
  </conditionalFormatting>
  <conditionalFormatting sqref="C255">
    <cfRule type="duplicateValues" dxfId="843" priority="3296"/>
    <cfRule type="duplicateValues" dxfId="842" priority="747"/>
    <cfRule type="duplicateValues" dxfId="841" priority="2497"/>
    <cfRule type="duplicateValues" dxfId="840" priority="3287"/>
    <cfRule type="duplicateValues" dxfId="839" priority="2371"/>
    <cfRule type="duplicateValues" dxfId="838" priority="2506"/>
    <cfRule type="duplicateValues" dxfId="837" priority="2361"/>
    <cfRule type="duplicateValues" dxfId="836" priority="4532"/>
    <cfRule type="duplicateValues" dxfId="835" priority="2352"/>
    <cfRule type="duplicateValues" dxfId="834" priority="4542"/>
    <cfRule type="duplicateValues" dxfId="833" priority="2531"/>
    <cfRule type="duplicateValues" dxfId="832" priority="4551"/>
    <cfRule type="duplicateValues" dxfId="831" priority="2540"/>
    <cfRule type="duplicateValues" dxfId="830" priority="3248"/>
    <cfRule type="duplicateValues" dxfId="829" priority="4576"/>
    <cfRule type="duplicateValues" dxfId="828" priority="2550"/>
    <cfRule type="duplicateValues" dxfId="827" priority="4585"/>
    <cfRule type="duplicateValues" dxfId="826" priority="2415"/>
    <cfRule type="duplicateValues" dxfId="825" priority="4595"/>
    <cfRule type="duplicateValues" dxfId="824" priority="3233"/>
    <cfRule type="duplicateValues" dxfId="823" priority="1498"/>
    <cfRule type="duplicateValues" dxfId="822" priority="2093"/>
    <cfRule type="duplicateValues" dxfId="821" priority="2083"/>
    <cfRule type="duplicateValues" dxfId="820" priority="2764"/>
    <cfRule type="duplicateValues" dxfId="819" priority="2049"/>
    <cfRule type="duplicateValues" dxfId="818" priority="3905"/>
    <cfRule type="duplicateValues" dxfId="817" priority="2801"/>
    <cfRule type="duplicateValues" dxfId="816" priority="2835"/>
    <cfRule type="duplicateValues" dxfId="815" priority="1953"/>
    <cfRule type="duplicateValues" dxfId="814" priority="2845"/>
    <cfRule type="duplicateValues" dxfId="813" priority="3217"/>
    <cfRule type="duplicateValues" dxfId="812" priority="876"/>
    <cfRule type="duplicateValues" dxfId="811" priority="4640"/>
    <cfRule type="duplicateValues" dxfId="810" priority="1944"/>
    <cfRule type="duplicateValues" dxfId="809" priority="2854"/>
    <cfRule type="duplicateValues" dxfId="808" priority="1934"/>
    <cfRule type="duplicateValues" dxfId="807" priority="1900"/>
    <cfRule type="duplicateValues" dxfId="806" priority="1863"/>
    <cfRule type="duplicateValues" dxfId="805" priority="1818"/>
    <cfRule type="duplicateValues" dxfId="804" priority="692"/>
    <cfRule type="duplicateValues" dxfId="803" priority="1808"/>
    <cfRule type="duplicateValues" dxfId="802" priority="1799"/>
    <cfRule type="duplicateValues" dxfId="801" priority="1774"/>
    <cfRule type="duplicateValues" dxfId="800" priority="1765"/>
    <cfRule type="duplicateValues" dxfId="799" priority="147"/>
    <cfRule type="duplicateValues" dxfId="798" priority="2996"/>
    <cfRule type="duplicateValues" dxfId="797" priority="1755"/>
    <cfRule type="duplicateValues" dxfId="796" priority="702"/>
    <cfRule type="duplicateValues" dxfId="795" priority="3038"/>
    <cfRule type="duplicateValues" dxfId="794" priority="2595"/>
    <cfRule type="duplicateValues" dxfId="793" priority="711"/>
    <cfRule type="duplicateValues" dxfId="792" priority="3048"/>
    <cfRule type="duplicateValues" dxfId="791" priority="3057"/>
    <cfRule type="duplicateValues" dxfId="790" priority="2450"/>
    <cfRule type="duplicateValues" dxfId="789" priority="3083"/>
    <cfRule type="duplicateValues" dxfId="788" priority="4677"/>
    <cfRule type="duplicateValues" dxfId="787" priority="3092"/>
    <cfRule type="duplicateValues" dxfId="786" priority="929"/>
    <cfRule type="duplicateValues" dxfId="785" priority="1021"/>
    <cfRule type="duplicateValues" dxfId="784" priority="3699"/>
    <cfRule type="duplicateValues" dxfId="783" priority="2405"/>
    <cfRule type="duplicateValues" dxfId="782" priority="3610"/>
    <cfRule type="duplicateValues" dxfId="781" priority="920"/>
    <cfRule type="duplicateValues" dxfId="780" priority="3789"/>
    <cfRule type="duplicateValues" dxfId="779" priority="791"/>
    <cfRule type="duplicateValues" dxfId="778" priority="3601"/>
    <cfRule type="duplicateValues" dxfId="777" priority="2469"/>
    <cfRule type="duplicateValues" dxfId="776" priority="895"/>
    <cfRule type="duplicateValues" dxfId="775" priority="886"/>
    <cfRule type="duplicateValues" dxfId="774" priority="3736"/>
    <cfRule type="duplicateValues" dxfId="773" priority="3591"/>
    <cfRule type="duplicateValues" dxfId="772" priority="657"/>
    <cfRule type="duplicateValues" dxfId="771" priority="647"/>
    <cfRule type="duplicateValues" dxfId="770" priority="1055"/>
    <cfRule type="duplicateValues" dxfId="769" priority="1065"/>
    <cfRule type="duplicateValues" dxfId="768" priority="3182"/>
    <cfRule type="duplicateValues" dxfId="767" priority="3939"/>
    <cfRule type="duplicateValues" dxfId="766" priority="4711"/>
    <cfRule type="duplicateValues" dxfId="765" priority="3949"/>
    <cfRule type="duplicateValues" dxfId="764" priority="738"/>
    <cfRule type="duplicateValues" dxfId="763" priority="1074"/>
    <cfRule type="duplicateValues" dxfId="762" priority="615"/>
    <cfRule type="duplicateValues" dxfId="761" priority="3958"/>
    <cfRule type="duplicateValues" dxfId="760" priority="4721"/>
    <cfRule type="duplicateValues" dxfId="759" priority="3780"/>
    <cfRule type="duplicateValues" dxfId="758" priority="605"/>
    <cfRule type="duplicateValues" dxfId="757" priority="3172"/>
    <cfRule type="duplicateValues" dxfId="756" priority="596"/>
    <cfRule type="duplicateValues" dxfId="755" priority="984"/>
    <cfRule type="duplicateValues" dxfId="754" priority="4730"/>
    <cfRule type="duplicateValues" dxfId="753" priority="3635"/>
    <cfRule type="duplicateValues" dxfId="752" priority="3530"/>
    <cfRule type="duplicateValues" dxfId="751" priority="3654"/>
    <cfRule type="duplicateValues" dxfId="750" priority="3644"/>
    <cfRule type="duplicateValues" dxfId="749" priority="1170"/>
    <cfRule type="duplicateValues" dxfId="748" priority="475"/>
    <cfRule type="duplicateValues" dxfId="747" priority="4084"/>
    <cfRule type="duplicateValues" dxfId="746" priority="836"/>
    <cfRule type="duplicateValues" dxfId="745" priority="3485"/>
    <cfRule type="duplicateValues" dxfId="744" priority="1204"/>
    <cfRule type="duplicateValues" dxfId="743" priority="3475"/>
    <cfRule type="duplicateValues" dxfId="742" priority="781"/>
    <cfRule type="duplicateValues" dxfId="741" priority="3466"/>
    <cfRule type="duplicateValues" dxfId="740" priority="1214"/>
    <cfRule type="duplicateValues" dxfId="739" priority="349"/>
    <cfRule type="duplicateValues" dxfId="738" priority="1223"/>
    <cfRule type="duplicateValues" dxfId="737" priority="340"/>
    <cfRule type="duplicateValues" dxfId="736" priority="330"/>
    <cfRule type="duplicateValues" dxfId="735" priority="939"/>
    <cfRule type="duplicateValues" dxfId="734" priority="3441"/>
    <cfRule type="duplicateValues" dxfId="733" priority="296"/>
    <cfRule type="duplicateValues" dxfId="732" priority="2460"/>
    <cfRule type="duplicateValues" dxfId="731" priority="2228"/>
    <cfRule type="duplicateValues" dxfId="730" priority="3432"/>
    <cfRule type="duplicateValues" dxfId="729" priority="4227"/>
    <cfRule type="duplicateValues" dxfId="728" priority="2656"/>
    <cfRule type="duplicateValues" dxfId="727" priority="3422"/>
    <cfRule type="duplicateValues" dxfId="726" priority="4236"/>
    <cfRule type="duplicateValues" dxfId="725" priority="3138"/>
    <cfRule type="duplicateValues" dxfId="724" priority="772"/>
    <cfRule type="duplicateValues" dxfId="723" priority="4246"/>
    <cfRule type="duplicateValues" dxfId="722" priority="3404"/>
    <cfRule type="duplicateValues" dxfId="721" priority="4280"/>
    <cfRule type="duplicateValues" dxfId="720" priority="2666"/>
    <cfRule type="duplicateValues" dxfId="719" priority="3395"/>
    <cfRule type="duplicateValues" dxfId="718" priority="200"/>
    <cfRule type="duplicateValues" dxfId="717" priority="4290"/>
    <cfRule type="duplicateValues" dxfId="716" priority="191"/>
    <cfRule type="duplicateValues" dxfId="715" priority="3385"/>
    <cfRule type="duplicateValues" dxfId="714" priority="181"/>
    <cfRule type="duplicateValues" dxfId="713" priority="2675"/>
    <cfRule type="duplicateValues" dxfId="712" priority="4325"/>
    <cfRule type="duplicateValues" dxfId="711" priority="3770"/>
    <cfRule type="duplicateValues" dxfId="710" priority="3128"/>
    <cfRule type="duplicateValues" dxfId="709" priority="4335"/>
    <cfRule type="duplicateValues" dxfId="708" priority="4344"/>
    <cfRule type="duplicateValues" dxfId="707" priority="728"/>
    <cfRule type="duplicateValues" dxfId="706" priority="4362"/>
    <cfRule type="duplicateValues" dxfId="705" priority="110"/>
    <cfRule type="duplicateValues" dxfId="704" priority="4372"/>
    <cfRule type="duplicateValues" dxfId="703" priority="4381"/>
    <cfRule type="duplicateValues" dxfId="702" priority="3350"/>
    <cfRule type="duplicateValues" dxfId="701" priority="4406"/>
    <cfRule type="duplicateValues" dxfId="700" priority="3119"/>
    <cfRule type="duplicateValues" dxfId="699" priority="3340"/>
    <cfRule type="duplicateValues" dxfId="698" priority="1349"/>
    <cfRule type="duplicateValues" dxfId="697" priority="65"/>
    <cfRule type="duplicateValues" dxfId="696" priority="2700"/>
    <cfRule type="duplicateValues" dxfId="695" priority="4415"/>
    <cfRule type="duplicateValues" dxfId="694" priority="4425"/>
    <cfRule type="duplicateValues" dxfId="693" priority="55"/>
    <cfRule type="duplicateValues" dxfId="692" priority="2709"/>
    <cfRule type="duplicateValues" dxfId="691" priority="3102"/>
    <cfRule type="duplicateValues" dxfId="690" priority="46"/>
    <cfRule type="duplicateValues" dxfId="689" priority="21"/>
    <cfRule type="duplicateValues" dxfId="688" priority="12"/>
    <cfRule type="duplicateValues" dxfId="687" priority="3306"/>
    <cfRule type="duplicateValues" dxfId="686" priority="2719"/>
    <cfRule type="duplicateValues" dxfId="685" priority="4470"/>
    <cfRule type="duplicateValues" dxfId="684" priority="2"/>
    <cfRule type="duplicateValues" dxfId="683" priority="2102"/>
    <cfRule type="duplicateValues" dxfId="682" priority="2487"/>
  </conditionalFormatting>
  <conditionalFormatting sqref="C256">
    <cfRule type="duplicateValues" dxfId="681" priority="1756"/>
    <cfRule type="duplicateValues" dxfId="680" priority="1703"/>
    <cfRule type="duplicateValues" dxfId="679" priority="3163"/>
    <cfRule type="duplicateValues" dxfId="678" priority="3039"/>
    <cfRule type="duplicateValues" dxfId="677" priority="3457"/>
    <cfRule type="duplicateValues" dxfId="676" priority="3626"/>
    <cfRule type="duplicateValues" dxfId="675" priority="606"/>
    <cfRule type="duplicateValues" dxfId="674" priority="597"/>
    <cfRule type="duplicateValues" dxfId="673" priority="4281"/>
    <cfRule type="duplicateValues" dxfId="672" priority="3029"/>
    <cfRule type="duplicateValues" dxfId="671" priority="4586"/>
    <cfRule type="duplicateValues" dxfId="670" priority="4326"/>
    <cfRule type="duplicateValues" dxfId="669" priority="3"/>
    <cfRule type="duplicateValues" dxfId="668" priority="1935"/>
    <cfRule type="duplicateValues" dxfId="667" priority="2387"/>
    <cfRule type="duplicateValues" dxfId="666" priority="4262"/>
    <cfRule type="duplicateValues" dxfId="665" priority="2488"/>
    <cfRule type="duplicateValues" dxfId="664" priority="3173"/>
    <cfRule type="duplicateValues" dxfId="663" priority="3297"/>
    <cfRule type="duplicateValues" dxfId="662" priority="587"/>
    <cfRule type="duplicateValues" dxfId="661" priority="4228"/>
    <cfRule type="duplicateValues" dxfId="660" priority="3645"/>
    <cfRule type="duplicateValues" dxfId="659" priority="877"/>
    <cfRule type="duplicateValues" dxfId="658" priority="4712"/>
    <cfRule type="duplicateValues" dxfId="657" priority="1205"/>
    <cfRule type="duplicateValues" dxfId="656" priority="4218"/>
    <cfRule type="duplicateValues" dxfId="655" priority="693"/>
    <cfRule type="duplicateValues" dxfId="654" priority="3288"/>
    <cfRule type="duplicateValues" dxfId="653" priority="2836"/>
    <cfRule type="duplicateValues" dxfId="652" priority="3636"/>
    <cfRule type="duplicateValues" dxfId="651" priority="3771"/>
    <cfRule type="duplicateValues" dxfId="650" priority="3074"/>
    <cfRule type="duplicateValues" dxfId="649" priority="2451"/>
    <cfRule type="duplicateValues" dxfId="648" priority="2710"/>
    <cfRule type="duplicateValues" dxfId="647" priority="37"/>
    <cfRule type="duplicateValues" dxfId="646" priority="3084"/>
    <cfRule type="duplicateValues" dxfId="645" priority="3110"/>
    <cfRule type="duplicateValues" dxfId="644" priority="2701"/>
    <cfRule type="duplicateValues" dxfId="643" priority="3093"/>
    <cfRule type="duplicateValues" dxfId="642" priority="47"/>
    <cfRule type="duplicateValues" dxfId="641" priority="3278"/>
    <cfRule type="duplicateValues" dxfId="640" priority="2362"/>
    <cfRule type="duplicateValues" dxfId="639" priority="2691"/>
    <cfRule type="duplicateValues" dxfId="638" priority="3120"/>
    <cfRule type="duplicateValues" dxfId="637" priority="2997"/>
    <cfRule type="duplicateValues" dxfId="636" priority="930"/>
    <cfRule type="duplicateValues" dxfId="635" priority="921"/>
    <cfRule type="duplicateValues" dxfId="634" priority="2987"/>
    <cfRule type="duplicateValues" dxfId="633" priority="3322"/>
    <cfRule type="duplicateValues" dxfId="632" priority="2396"/>
    <cfRule type="duplicateValues" dxfId="631" priority="911"/>
    <cfRule type="duplicateValues" dxfId="630" priority="4363"/>
    <cfRule type="duplicateValues" dxfId="629" priority="2353"/>
    <cfRule type="duplicateValues" dxfId="628" priority="2522"/>
    <cfRule type="duplicateValues" dxfId="627" priority="2084"/>
    <cfRule type="duplicateValues" dxfId="626" priority="4271"/>
    <cfRule type="duplicateValues" dxfId="625" priority="4533"/>
    <cfRule type="duplicateValues" dxfId="624" priority="2406"/>
    <cfRule type="duplicateValues" dxfId="623" priority="2978"/>
    <cfRule type="duplicateValues" dxfId="622" priority="3129"/>
    <cfRule type="duplicateValues" dxfId="621" priority="782"/>
    <cfRule type="duplicateValues" dxfId="620" priority="3423"/>
    <cfRule type="duplicateValues" dxfId="619" priority="56"/>
    <cfRule type="duplicateValues" dxfId="618" priority="3331"/>
    <cfRule type="duplicateValues" dxfId="617" priority="1790"/>
    <cfRule type="duplicateValues" dxfId="616" priority="4416"/>
    <cfRule type="duplicateValues" dxfId="615" priority="1800"/>
    <cfRule type="duplicateValues" dxfId="614" priority="3467"/>
    <cfRule type="duplicateValues" dxfId="613" priority="2532"/>
    <cfRule type="duplicateValues" dxfId="612" priority="729"/>
    <cfRule type="duplicateValues" dxfId="611" priority="3592"/>
    <cfRule type="duplicateValues" dxfId="610" priority="1809"/>
    <cfRule type="duplicateValues" dxfId="609" priority="331"/>
    <cfRule type="duplicateValues" dxfId="608" priority="3218"/>
    <cfRule type="duplicateValues" dxfId="607" priority="763"/>
    <cfRule type="duplicateValues" dxfId="606" priority="2343"/>
    <cfRule type="duplicateValues" dxfId="605" priority="4407"/>
    <cfRule type="duplicateValues" dxfId="604" priority="2657"/>
    <cfRule type="duplicateValues" dxfId="603" priority="648"/>
    <cfRule type="duplicateValues" dxfId="602" priority="773"/>
    <cfRule type="duplicateValues" dxfId="601" priority="3341"/>
    <cfRule type="duplicateValues" dxfId="600" priority="2541"/>
    <cfRule type="duplicateValues" dxfId="599" priority="3386"/>
    <cfRule type="duplicateValues" dxfId="598" priority="4567"/>
    <cfRule type="duplicateValues" dxfId="597" priority="1056"/>
    <cfRule type="duplicateValues" dxfId="596" priority="4237"/>
    <cfRule type="duplicateValues" dxfId="595" priority="3154"/>
    <cfRule type="duplicateValues" dxfId="594" priority="182"/>
    <cfRule type="duplicateValues" dxfId="593" priority="4397"/>
    <cfRule type="duplicateValues" dxfId="592" priority="638"/>
    <cfRule type="duplicateValues" dxfId="591" priority="3940"/>
    <cfRule type="duplicateValues" dxfId="590" priority="3476"/>
    <cfRule type="duplicateValues" dxfId="589" priority="4577"/>
    <cfRule type="duplicateValues" dxfId="588" priority="630"/>
  </conditionalFormatting>
  <conditionalFormatting sqref="C257">
    <cfRule type="duplicateValues" dxfId="587" priority="3313"/>
    <cfRule type="duplicateValues" dxfId="586" priority="1685"/>
    <cfRule type="duplicateValues" dxfId="585" priority="2289"/>
    <cfRule type="duplicateValues" dxfId="584" priority="3030"/>
    <cfRule type="duplicateValues" dxfId="583" priority="3458"/>
    <cfRule type="duplicateValues" dxfId="582" priority="2388"/>
    <cfRule type="duplicateValues" dxfId="581" priority="2344"/>
    <cfRule type="duplicateValues" dxfId="580" priority="3627"/>
    <cfRule type="duplicateValues" dxfId="579" priority="2397"/>
    <cfRule type="duplicateValues" dxfId="578" priority="4253"/>
    <cfRule type="duplicateValues" dxfId="577" priority="3020"/>
    <cfRule type="duplicateValues" dxfId="576" priority="4263"/>
    <cfRule type="duplicateValues" dxfId="575" priority="536"/>
    <cfRule type="duplicateValues" dxfId="574" priority="4145"/>
    <cfRule type="duplicateValues" dxfId="573" priority="588"/>
    <cfRule type="duplicateValues" dxfId="572" priority="4568"/>
    <cfRule type="duplicateValues" dxfId="571" priority="1559"/>
    <cfRule type="duplicateValues" dxfId="570" priority="622"/>
    <cfRule type="duplicateValues" dxfId="569" priority="2378"/>
    <cfRule type="duplicateValues" dxfId="568" priority="3164"/>
    <cfRule type="duplicateValues" dxfId="567" priority="3012"/>
    <cfRule type="duplicateValues" dxfId="566" priority="1742"/>
    <cfRule type="duplicateValues" dxfId="565" priority="631"/>
    <cfRule type="duplicateValues" dxfId="564" priority="764"/>
    <cfRule type="duplicateValues" dxfId="563" priority="3155"/>
    <cfRule type="duplicateValues" dxfId="562" priority="639"/>
    <cfRule type="duplicateValues" dxfId="561" priority="4398"/>
    <cfRule type="duplicateValues" dxfId="560" priority="1410"/>
    <cfRule type="duplicateValues" dxfId="559" priority="3279"/>
    <cfRule type="duplicateValues" dxfId="558" priority="3145"/>
    <cfRule type="duplicateValues" dxfId="557" priority="1694"/>
    <cfRule type="duplicateValues" dxfId="556" priority="3332"/>
    <cfRule type="duplicateValues" dxfId="555" priority="2988"/>
    <cfRule type="duplicateValues" dxfId="554" priority="4219"/>
    <cfRule type="duplicateValues" dxfId="553" priority="3323"/>
    <cfRule type="duplicateValues" dxfId="552" priority="2979"/>
    <cfRule type="duplicateValues" dxfId="551" priority="2523"/>
    <cfRule type="duplicateValues" dxfId="550" priority="912"/>
    <cfRule type="duplicateValues" dxfId="549" priority="2692"/>
    <cfRule type="duplicateValues" dxfId="548" priority="3111"/>
    <cfRule type="duplicateValues" dxfId="547" priority="4272"/>
    <cfRule type="duplicateValues" dxfId="546" priority="2969"/>
    <cfRule type="duplicateValues" dxfId="545" priority="38"/>
    <cfRule type="duplicateValues" dxfId="544" priority="1791"/>
    <cfRule type="duplicateValues" dxfId="543" priority="3075"/>
  </conditionalFormatting>
  <conditionalFormatting sqref="C258">
    <cfRule type="duplicateValues" dxfId="542" priority="2970"/>
    <cfRule type="duplicateValues" dxfId="541" priority="4254"/>
    <cfRule type="duplicateValues" dxfId="540" priority="2145"/>
    <cfRule type="duplicateValues" dxfId="539" priority="1722"/>
    <cfRule type="duplicateValues" dxfId="538" priority="3832"/>
    <cfRule type="duplicateValues" dxfId="537" priority="1392"/>
    <cfRule type="duplicateValues" dxfId="536" priority="3021"/>
    <cfRule type="duplicateValues" dxfId="535" priority="2271"/>
    <cfRule type="duplicateValues" dxfId="534" priority="1401"/>
    <cfRule type="duplicateValues" dxfId="533" priority="2379"/>
    <cfRule type="duplicateValues" dxfId="532" priority="1732"/>
    <cfRule type="duplicateValues" dxfId="531" priority="4001"/>
    <cfRule type="duplicateValues" dxfId="530" priority="3013"/>
    <cfRule type="duplicateValues" dxfId="529" priority="575"/>
    <cfRule type="duplicateValues" dxfId="528" priority="4773"/>
    <cfRule type="duplicateValues" dxfId="527" priority="2328"/>
    <cfRule type="duplicateValues" dxfId="526" priority="3004"/>
    <cfRule type="duplicateValues" dxfId="525" priority="4127"/>
    <cfRule type="duplicateValues" dxfId="524" priority="1449"/>
    <cfRule type="duplicateValues" dxfId="523" priority="1595"/>
    <cfRule type="duplicateValues" dxfId="522" priority="4199"/>
    <cfRule type="duplicateValues" dxfId="521" priority="1676"/>
    <cfRule type="duplicateValues" dxfId="520" priority="1541"/>
    <cfRule type="duplicateValues" dxfId="519" priority="1996"/>
    <cfRule type="duplicateValues" dxfId="518" priority="3314"/>
    <cfRule type="duplicateValues" dxfId="517" priority="4136"/>
    <cfRule type="duplicateValues" dxfId="516" priority="1632"/>
    <cfRule type="duplicateValues" dxfId="515" priority="1117"/>
    <cfRule type="duplicateValues" dxfId="514" priority="243"/>
    <cfRule type="duplicateValues" dxfId="513" priority="623"/>
    <cfRule type="duplicateValues" dxfId="512" priority="2280"/>
    <cfRule type="duplicateValues" dxfId="511" priority="527"/>
    <cfRule type="duplicateValues" dxfId="510" priority="518"/>
    <cfRule type="duplicateValues" dxfId="509" priority="1550"/>
    <cfRule type="duplicateValues" dxfId="508" priority="3146"/>
    <cfRule type="duplicateValues" dxfId="507" priority="1266"/>
    <cfRule type="duplicateValues" dxfId="506" priority="392"/>
    <cfRule type="duplicateValues" dxfId="505" priority="2897"/>
  </conditionalFormatting>
  <conditionalFormatting sqref="C259">
    <cfRule type="duplicateValues" dxfId="504" priority="1712"/>
    <cfRule type="duplicateValues" dxfId="503" priority="973"/>
    <cfRule type="duplicateValues" dxfId="502" priority="1577"/>
    <cfRule type="duplicateValues" dxfId="501" priority="4755"/>
    <cfRule type="duplicateValues" dxfId="500" priority="225"/>
    <cfRule type="duplicateValues" dxfId="499" priority="3005"/>
    <cfRule type="duplicateValues" dxfId="498" priority="374"/>
    <cfRule type="duplicateValues" dxfId="497" priority="2584"/>
    <cfRule type="duplicateValues" dxfId="496" priority="383"/>
    <cfRule type="duplicateValues" dxfId="495" priority="4037"/>
    <cfRule type="duplicateValues" dxfId="494" priority="3823"/>
    <cfRule type="duplicateValues" dxfId="493" priority="2181"/>
    <cfRule type="duplicateValues" dxfId="492" priority="3886"/>
    <cfRule type="duplicateValues" dxfId="491" priority="1429"/>
    <cfRule type="duplicateValues" dxfId="490" priority="1439"/>
    <cfRule type="duplicateValues" dxfId="489" priority="4764"/>
    <cfRule type="duplicateValues" dxfId="488" priority="2951"/>
    <cfRule type="duplicateValues" dxfId="487" priority="2262"/>
    <cfRule type="duplicateValues" dxfId="486" priority="1586"/>
    <cfRule type="duplicateValues" dxfId="485" priority="428"/>
    <cfRule type="duplicateValues" dxfId="484" priority="1248"/>
    <cfRule type="duplicateValues" dxfId="483" priority="1852"/>
    <cfRule type="duplicateValues" dxfId="482" priority="4184"/>
    <cfRule type="duplicateValues" dxfId="481" priority="4118"/>
    <cfRule type="duplicateValues" dxfId="480" priority="4629"/>
    <cfRule type="duplicateValues" dxfId="479" priority="2888"/>
    <cfRule type="duplicateValues" dxfId="478" priority="4169"/>
    <cfRule type="duplicateValues" dxfId="477" priority="1156"/>
    <cfRule type="duplicateValues" dxfId="476" priority="2879"/>
    <cfRule type="duplicateValues" dxfId="475" priority="3688"/>
    <cfRule type="duplicateValues" dxfId="474" priority="1257"/>
    <cfRule type="duplicateValues" dxfId="473" priority="3519"/>
    <cfRule type="duplicateValues" dxfId="472" priority="1614"/>
    <cfRule type="duplicateValues" dxfId="471" priority="1488"/>
    <cfRule type="duplicateValues" dxfId="470" priority="3814"/>
    <cfRule type="duplicateValues" dxfId="469" priority="2136"/>
    <cfRule type="duplicateValues" dxfId="468" priority="1383"/>
    <cfRule type="duplicateValues" dxfId="467" priority="2753"/>
    <cfRule type="duplicateValues" dxfId="466" priority="2318"/>
    <cfRule type="duplicateValues" dxfId="465" priority="2035"/>
    <cfRule type="duplicateValues" dxfId="464" priority="4074"/>
    <cfRule type="duplicateValues" dxfId="463" priority="282"/>
    <cfRule type="duplicateValues" dxfId="462" priority="4827"/>
    <cfRule type="duplicateValues" dxfId="461" priority="555"/>
    <cfRule type="duplicateValues" dxfId="460" priority="565"/>
    <cfRule type="duplicateValues" dxfId="459" priority="825"/>
    <cfRule type="duplicateValues" dxfId="458" priority="1623"/>
    <cfRule type="duplicateValues" dxfId="457" priority="2127"/>
    <cfRule type="duplicateValues" dxfId="456" priority="2308"/>
    <cfRule type="duplicateValues" dxfId="455" priority="1987"/>
    <cfRule type="duplicateValues" dxfId="454" priority="1978"/>
    <cfRule type="duplicateValues" dxfId="453" priority="3992"/>
    <cfRule type="duplicateValues" dxfId="452" priority="1667"/>
    <cfRule type="duplicateValues" dxfId="451" priority="1532"/>
    <cfRule type="duplicateValues" dxfId="450" priority="4459"/>
    <cfRule type="duplicateValues" dxfId="449" priority="465"/>
    <cfRule type="duplicateValues" dxfId="448" priority="3983"/>
    <cfRule type="duplicateValues" dxfId="447" priority="1108"/>
    <cfRule type="duplicateValues" dxfId="446" priority="2218"/>
    <cfRule type="duplicateValues" dxfId="445" priority="1302"/>
    <cfRule type="duplicateValues" dxfId="444" priority="1099"/>
    <cfRule type="duplicateValues" dxfId="443" priority="509"/>
    <cfRule type="duplicateValues" dxfId="442" priority="1339"/>
    <cfRule type="duplicateValues" dxfId="441" priority="99"/>
    <cfRule type="duplicateValues" dxfId="440" priority="234"/>
  </conditionalFormatting>
  <conditionalFormatting sqref="C260 C262">
    <cfRule type="duplicateValues" dxfId="439" priority="1753"/>
  </conditionalFormatting>
  <conditionalFormatting sqref="C260">
    <cfRule type="duplicateValues" dxfId="438" priority="365"/>
    <cfRule type="duplicateValues" dxfId="437" priority="4154"/>
    <cfRule type="duplicateValues" dxfId="436" priority="262"/>
    <cfRule type="duplicateValues" dxfId="435" priority="4513"/>
    <cfRule type="duplicateValues" dxfId="434" priority="3856"/>
    <cfRule type="duplicateValues" dxfId="433" priority="1419"/>
    <cfRule type="duplicateValues" dxfId="432" priority="1284"/>
    <cfRule type="duplicateValues" dxfId="431" priority="216"/>
    <cfRule type="duplicateValues" dxfId="430" priority="2936"/>
    <cfRule type="duplicateValues" dxfId="429" priority="1834"/>
    <cfRule type="duplicateValues" dxfId="428" priority="1843"/>
    <cfRule type="duplicateValues" dxfId="427" priority="2921"/>
    <cfRule type="duplicateValues" dxfId="426" priority="4746"/>
    <cfRule type="duplicateValues" dxfId="425" priority="1888"/>
    <cfRule type="duplicateValues" dxfId="424" priority="1470"/>
    <cfRule type="duplicateValues" dxfId="423" priority="955"/>
    <cfRule type="duplicateValues" dxfId="422" priority="816"/>
    <cfRule type="duplicateValues" dxfId="421" priority="1479"/>
    <cfRule type="duplicateValues" dxfId="420" priority="1925"/>
    <cfRule type="duplicateValues" dxfId="419" priority="2870"/>
    <cfRule type="duplicateValues" dxfId="418" priority="2440"/>
    <cfRule type="duplicateValues" dxfId="417" priority="682"/>
    <cfRule type="duplicateValues" dxfId="416" priority="1009"/>
    <cfRule type="duplicateValues" dxfId="415" priority="1969"/>
    <cfRule type="duplicateValues" dxfId="414" priority="4019"/>
    <cfRule type="duplicateValues" dxfId="413" priority="545"/>
    <cfRule type="duplicateValues" dxfId="412" priority="1136"/>
    <cfRule type="duplicateValues" dxfId="411" priority="135"/>
    <cfRule type="duplicateValues" dxfId="410" priority="4702"/>
    <cfRule type="duplicateValues" dxfId="409" priority="1321"/>
    <cfRule type="duplicateValues" dxfId="408" priority="3501"/>
    <cfRule type="duplicateValues" dxfId="407" priority="4315"/>
    <cfRule type="duplicateValues" dxfId="406" priority="4441"/>
    <cfRule type="duplicateValues" dxfId="405" priority="3207"/>
    <cfRule type="duplicateValues" dxfId="404" priority="172"/>
    <cfRule type="duplicateValues" dxfId="403" priority="2163"/>
    <cfRule type="duplicateValues" dxfId="402" priority="272"/>
    <cfRule type="duplicateValues" dxfId="401" priority="3573"/>
    <cfRule type="duplicateValues" dxfId="400" priority="4065"/>
    <cfRule type="duplicateValues" dxfId="399" priority="2638"/>
    <cfRule type="duplicateValues" dxfId="398" priority="864"/>
    <cfRule type="duplicateValues" dxfId="397" priority="410"/>
    <cfRule type="duplicateValues" dxfId="396" priority="4797"/>
    <cfRule type="duplicateValues" dxfId="395" priority="807"/>
    <cfRule type="duplicateValues" dxfId="394" priority="90"/>
    <cfRule type="duplicateValues" dxfId="393" priority="1605"/>
    <cfRule type="duplicateValues" dxfId="392" priority="1293"/>
    <cfRule type="duplicateValues" dxfId="391" priority="3805"/>
    <cfRule type="duplicateValues" dxfId="390" priority="2298"/>
    <cfRule type="duplicateValues" dxfId="389" priority="3724"/>
    <cfRule type="duplicateValues" dxfId="388" priority="2209"/>
    <cfRule type="duplicateValues" dxfId="387" priority="456"/>
    <cfRule type="duplicateValues" dxfId="386" priority="3679"/>
    <cfRule type="duplicateValues" dxfId="385" priority="2735"/>
    <cfRule type="duplicateValues" dxfId="384" priority="1568"/>
    <cfRule type="duplicateValues" dxfId="383" priority="4812"/>
    <cfRule type="duplicateValues" dxfId="382" priority="3375"/>
    <cfRule type="duplicateValues" dxfId="381" priority="4620"/>
    <cfRule type="duplicateValues" dxfId="380" priority="3761"/>
    <cfRule type="duplicateValues" dxfId="379" priority="2744"/>
    <cfRule type="duplicateValues" dxfId="378" priority="2253"/>
    <cfRule type="duplicateValues" dxfId="377" priority="3930"/>
    <cfRule type="duplicateValues" dxfId="376" priority="2074"/>
    <cfRule type="duplicateValues" dxfId="375" priority="2566"/>
    <cfRule type="duplicateValues" dxfId="374" priority="2172"/>
    <cfRule type="duplicateValues" dxfId="373" priority="81"/>
    <cfRule type="duplicateValues" dxfId="372" priority="4109"/>
    <cfRule type="duplicateValues" dxfId="371" priority="2200"/>
    <cfRule type="duplicateValues" dxfId="370" priority="1195"/>
    <cfRule type="duplicateValues" dxfId="369" priority="4665"/>
    <cfRule type="duplicateValues" dxfId="368" priority="3974"/>
    <cfRule type="duplicateValues" dxfId="367" priority="2025"/>
    <cfRule type="duplicateValues" dxfId="366" priority="447"/>
    <cfRule type="duplicateValues" dxfId="365" priority="1374"/>
    <cfRule type="duplicateValues" dxfId="364" priority="321"/>
    <cfRule type="duplicateValues" dxfId="363" priority="3871"/>
    <cfRule type="duplicateValues" dxfId="362" priority="1090"/>
    <cfRule type="duplicateValues" dxfId="361" priority="3670"/>
    <cfRule type="duplicateValues" dxfId="360" priority="1649"/>
    <cfRule type="duplicateValues" dxfId="359" priority="4611"/>
    <cfRule type="duplicateValues" dxfId="358" priority="1046"/>
    <cfRule type="duplicateValues" dxfId="357" priority="2789"/>
    <cfRule type="duplicateValues" dxfId="356" priority="4028"/>
    <cfRule type="duplicateValues" dxfId="355" priority="2015"/>
    <cfRule type="duplicateValues" dxfId="354" priority="2118"/>
    <cfRule type="duplicateValues" dxfId="353" priority="1330"/>
    <cfRule type="duplicateValues" dxfId="352" priority="4056"/>
    <cfRule type="duplicateValues" dxfId="351" priority="1239"/>
    <cfRule type="duplicateValues" dxfId="350" priority="1523"/>
    <cfRule type="duplicateValues" dxfId="349" priority="1658"/>
    <cfRule type="duplicateValues" dxfId="348" priority="500"/>
    <cfRule type="duplicateValues" dxfId="347" priority="4450"/>
    <cfRule type="duplicateValues" dxfId="346" priority="419"/>
    <cfRule type="duplicateValues" dxfId="345" priority="964"/>
    <cfRule type="duplicateValues" dxfId="344" priority="2575"/>
    <cfRule type="duplicateValues" dxfId="343" priority="3510"/>
    <cfRule type="duplicateValues" dxfId="342" priority="2826"/>
    <cfRule type="duplicateValues" dxfId="341" priority="1146"/>
  </conditionalFormatting>
  <conditionalFormatting sqref="C261 C263">
    <cfRule type="duplicateValues" dxfId="340" priority="2339"/>
    <cfRule type="duplicateValues" dxfId="339" priority="586"/>
    <cfRule type="duplicateValues" dxfId="338" priority="4215"/>
  </conditionalFormatting>
  <conditionalFormatting sqref="C261">
    <cfRule type="duplicateValues" dxfId="337" priority="4306"/>
    <cfRule type="duplicateValues" dxfId="336" priority="2780"/>
    <cfRule type="duplicateValues" dxfId="335" priority="401"/>
    <cfRule type="duplicateValues" dxfId="334" priority="2513"/>
    <cfRule type="duplicateValues" dxfId="333" priority="2005"/>
    <cfRule type="duplicateValues" dxfId="332" priority="72"/>
    <cfRule type="duplicateValues" dxfId="331" priority="2808"/>
    <cfRule type="duplicateValues" dxfId="330" priority="2817"/>
    <cfRule type="duplicateValues" dxfId="329" priority="491"/>
    <cfRule type="duplicateValues" dxfId="328" priority="1960"/>
    <cfRule type="duplicateValues" dxfId="327" priority="3921"/>
    <cfRule type="duplicateValues" dxfId="326" priority="2422"/>
    <cfRule type="duplicateValues" dxfId="325" priority="2191"/>
    <cfRule type="duplicateValues" dxfId="324" priority="2861"/>
    <cfRule type="duplicateValues" dxfId="323" priority="1916"/>
    <cfRule type="duplicateValues" dxfId="322" priority="1907"/>
    <cfRule type="duplicateValues" dxfId="321" priority="482"/>
    <cfRule type="duplicateValues" dxfId="320" priority="2906"/>
    <cfRule type="duplicateValues" dxfId="319" priority="163"/>
    <cfRule type="duplicateValues" dxfId="318" priority="4647"/>
    <cfRule type="duplicateValues" dxfId="317" priority="1879"/>
    <cfRule type="duplicateValues" dxfId="316" priority="1870"/>
    <cfRule type="duplicateValues" dxfId="315" priority="1825"/>
    <cfRule type="duplicateValues" dxfId="314" priority="1781"/>
    <cfRule type="duplicateValues" dxfId="313" priority="252"/>
    <cfRule type="duplicateValues" dxfId="312" priority="4432"/>
    <cfRule type="duplicateValues" dxfId="311" priority="3064"/>
    <cfRule type="duplicateValues" dxfId="310" priority="1604"/>
    <cfRule type="duplicateValues" dxfId="309" priority="4656"/>
    <cfRule type="duplicateValues" dxfId="308" priority="154"/>
    <cfRule type="duplicateValues" dxfId="307" priority="3189"/>
    <cfRule type="duplicateValues" dxfId="306" priority="3198"/>
    <cfRule type="duplicateValues" dxfId="305" priority="1514"/>
    <cfRule type="duplicateValues" dxfId="304" priority="1505"/>
    <cfRule type="duplicateValues" dxfId="303" priority="1461"/>
    <cfRule type="duplicateValues" dxfId="302" priority="4010"/>
    <cfRule type="duplicateValues" dxfId="301" priority="1460"/>
    <cfRule type="duplicateValues" dxfId="300" priority="4782"/>
    <cfRule type="duplicateValues" dxfId="299" priority="4558"/>
    <cfRule type="duplicateValues" dxfId="298" priority="3261"/>
    <cfRule type="duplicateValues" dxfId="297" priority="1365"/>
    <cfRule type="duplicateValues" dxfId="296" priority="2476"/>
    <cfRule type="duplicateValues" dxfId="295" priority="1356"/>
    <cfRule type="duplicateValues" dxfId="294" priority="3357"/>
    <cfRule type="duplicateValues" dxfId="293" priority="3366"/>
    <cfRule type="duplicateValues" dxfId="292" priority="1312"/>
    <cfRule type="duplicateValues" dxfId="291" priority="356"/>
    <cfRule type="duplicateValues" dxfId="290" priority="1275"/>
    <cfRule type="duplicateValues" dxfId="289" priority="4351"/>
    <cfRule type="duplicateValues" dxfId="288" priority="28"/>
    <cfRule type="duplicateValues" dxfId="287" priority="4091"/>
    <cfRule type="duplicateValues" dxfId="286" priority="3411"/>
    <cfRule type="duplicateValues" dxfId="285" priority="3448"/>
    <cfRule type="duplicateValues" dxfId="284" priority="1230"/>
    <cfRule type="duplicateValues" dxfId="283" priority="4684"/>
    <cfRule type="duplicateValues" dxfId="282" priority="3492"/>
    <cfRule type="duplicateValues" dxfId="281" priority="2154"/>
    <cfRule type="duplicateValues" dxfId="280" priority="126"/>
    <cfRule type="duplicateValues" dxfId="279" priority="1186"/>
    <cfRule type="duplicateValues" dxfId="278" priority="1177"/>
    <cfRule type="duplicateValues" dxfId="277" priority="1126"/>
    <cfRule type="duplicateValues" dxfId="276" priority="3543"/>
    <cfRule type="duplicateValues" dxfId="275" priority="2608"/>
    <cfRule type="duplicateValues" dxfId="274" priority="4100"/>
    <cfRule type="duplicateValues" dxfId="273" priority="4693"/>
    <cfRule type="duplicateValues" dxfId="272" priority="3558"/>
    <cfRule type="duplicateValues" dxfId="271" priority="1081"/>
    <cfRule type="duplicateValues" dxfId="270" priority="117"/>
    <cfRule type="duplicateValues" dxfId="269" priority="1037"/>
    <cfRule type="duplicateValues" dxfId="268" priority="2682"/>
    <cfRule type="duplicateValues" dxfId="267" priority="438"/>
    <cfRule type="duplicateValues" dxfId="266" priority="2244"/>
    <cfRule type="duplicateValues" dxfId="265" priority="1028"/>
    <cfRule type="duplicateValues" dxfId="264" priority="3617"/>
    <cfRule type="duplicateValues" dxfId="263" priority="1000"/>
    <cfRule type="duplicateValues" dxfId="262" priority="991"/>
    <cfRule type="duplicateValues" dxfId="261" priority="3965"/>
    <cfRule type="duplicateValues" dxfId="260" priority="3661"/>
    <cfRule type="duplicateValues" dxfId="259" priority="946"/>
    <cfRule type="duplicateValues" dxfId="258" priority="2235"/>
    <cfRule type="duplicateValues" dxfId="257" priority="4483"/>
    <cfRule type="duplicateValues" dxfId="256" priority="2557"/>
    <cfRule type="duplicateValues" dxfId="255" priority="3796"/>
    <cfRule type="duplicateValues" dxfId="254" priority="3706"/>
    <cfRule type="duplicateValues" dxfId="253" priority="4602"/>
    <cfRule type="duplicateValues" dxfId="252" priority="3715"/>
    <cfRule type="duplicateValues" dxfId="251" priority="902"/>
    <cfRule type="duplicateValues" dxfId="250" priority="312"/>
    <cfRule type="duplicateValues" dxfId="249" priority="207"/>
    <cfRule type="duplicateValues" dxfId="248" priority="3743"/>
    <cfRule type="duplicateValues" dxfId="247" priority="2623"/>
    <cfRule type="duplicateValues" dxfId="246" priority="3752"/>
    <cfRule type="duplicateValues" dxfId="245" priority="4388"/>
    <cfRule type="duplicateValues" dxfId="244" priority="854"/>
    <cfRule type="duplicateValues" dxfId="243" priority="303"/>
    <cfRule type="duplicateValues" dxfId="242" priority="844"/>
    <cfRule type="duplicateValues" dxfId="241" priority="2726"/>
    <cfRule type="duplicateValues" dxfId="240" priority="4498"/>
    <cfRule type="duplicateValues" dxfId="239" priority="798"/>
    <cfRule type="duplicateValues" dxfId="238" priority="4047"/>
    <cfRule type="duplicateValues" dxfId="237" priority="3841"/>
    <cfRule type="duplicateValues" dxfId="236" priority="754"/>
    <cfRule type="duplicateValues" dxfId="235" priority="4297"/>
    <cfRule type="duplicateValues" dxfId="234" priority="718"/>
    <cfRule type="duplicateValues" dxfId="233" priority="2109"/>
    <cfRule type="duplicateValues" dxfId="232" priority="673"/>
    <cfRule type="duplicateValues" dxfId="231" priority="2065"/>
    <cfRule type="duplicateValues" dxfId="230" priority="2431"/>
    <cfRule type="duplicateValues" dxfId="229" priority="4737"/>
    <cfRule type="duplicateValues" dxfId="228" priority="664"/>
    <cfRule type="duplicateValues" dxfId="227" priority="3912"/>
    <cfRule type="duplicateValues" dxfId="226" priority="2056"/>
    <cfRule type="duplicateValues" dxfId="225" priority="2771"/>
  </conditionalFormatting>
  <conditionalFormatting sqref="C261:C264">
    <cfRule type="expression" dxfId="224" priority="4933">
      <formula>AND($B261&lt;&gt;"",COUNTIF(J$33:J$432,$J261)&gt;1)</formula>
    </cfRule>
  </conditionalFormatting>
  <conditionalFormatting sqref="C262 C264">
    <cfRule type="duplicateValues" dxfId="223" priority="2967"/>
  </conditionalFormatting>
  <conditionalFormatting sqref="C262 C264:C277 C279:C431 D278">
    <cfRule type="duplicateValues" dxfId="222" priority="4867"/>
  </conditionalFormatting>
  <conditionalFormatting sqref="C262">
    <cfRule type="duplicateValues" dxfId="221" priority="293"/>
    <cfRule type="duplicateValues" dxfId="220" priority="3246"/>
    <cfRule type="duplicateValues" dxfId="219" priority="1019"/>
    <cfRule type="duplicateValues" dxfId="218" priority="3231"/>
    <cfRule type="duplicateValues" dxfId="217" priority="2504"/>
    <cfRule type="duplicateValues" dxfId="216" priority="2664"/>
    <cfRule type="duplicateValues" dxfId="215" priority="3180"/>
    <cfRule type="duplicateValues" dxfId="214" priority="4288"/>
    <cfRule type="duplicateValues" dxfId="213" priority="736"/>
    <cfRule type="duplicateValues" dxfId="212" priority="2369"/>
    <cfRule type="duplicateValues" dxfId="211" priority="3608"/>
    <cfRule type="duplicateValues" dxfId="210" priority="789"/>
    <cfRule type="duplicateValues" dxfId="209" priority="198"/>
    <cfRule type="duplicateValues" dxfId="208" priority="3136"/>
    <cfRule type="duplicateValues" dxfId="207" priority="4046"/>
    <cfRule type="duplicateValues" dxfId="206" priority="1063"/>
    <cfRule type="duplicateValues" dxfId="205" priority="1072"/>
    <cfRule type="duplicateValues" dxfId="204" priority="2673"/>
    <cfRule type="duplicateValues" dxfId="203" priority="1167"/>
    <cfRule type="duplicateValues" dxfId="202" priority="1168"/>
    <cfRule type="duplicateValues" dxfId="201" priority="189"/>
    <cfRule type="duplicateValues" dxfId="200" priority="3100"/>
    <cfRule type="duplicateValues" dxfId="199" priority="3483"/>
    <cfRule type="duplicateValues" dxfId="198" priority="3599"/>
    <cfRule type="duplicateValues" dxfId="197" priority="1212"/>
    <cfRule type="duplicateValues" dxfId="196" priority="347"/>
    <cfRule type="duplicateValues" dxfId="195" priority="19"/>
    <cfRule type="duplicateValues" dxfId="194" priority="437"/>
    <cfRule type="duplicateValues" dxfId="193" priority="1221"/>
    <cfRule type="duplicateValues" dxfId="192" priority="338"/>
    <cfRule type="duplicateValues" dxfId="191" priority="3439"/>
    <cfRule type="duplicateValues" dxfId="190" priority="3055"/>
    <cfRule type="duplicateValues" dxfId="189" priority="4370"/>
    <cfRule type="duplicateValues" dxfId="188" priority="3430"/>
    <cfRule type="duplicateValues" dxfId="187" priority="3947"/>
    <cfRule type="duplicateValues" dxfId="186" priority="3046"/>
    <cfRule type="duplicateValues" dxfId="185" priority="4638"/>
    <cfRule type="duplicateValues" dxfId="184" priority="10"/>
    <cfRule type="duplicateValues" dxfId="183" priority="3528"/>
    <cfRule type="duplicateValues" dxfId="182" priority="4540"/>
    <cfRule type="duplicateValues" dxfId="181" priority="108"/>
    <cfRule type="duplicateValues" dxfId="180" priority="4468"/>
    <cfRule type="duplicateValues" dxfId="179" priority="4719"/>
    <cfRule type="duplicateValues" dxfId="178" priority="709"/>
    <cfRule type="duplicateValues" dxfId="177" priority="4379"/>
    <cfRule type="duplicateValues" dxfId="176" priority="3402"/>
    <cfRule type="duplicateValues" dxfId="175" priority="2458"/>
    <cfRule type="duplicateValues" dxfId="174" priority="834"/>
    <cfRule type="duplicateValues" dxfId="173" priority="3393"/>
    <cfRule type="duplicateValues" dxfId="172" priority="4549"/>
    <cfRule type="duplicateValues" dxfId="171" priority="700"/>
    <cfRule type="duplicateValues" dxfId="170" priority="4728"/>
    <cfRule type="duplicateValues" dxfId="169" priority="1763"/>
    <cfRule type="duplicateValues" dxfId="168" priority="1311"/>
    <cfRule type="duplicateValues" dxfId="167" priority="1772"/>
    <cfRule type="duplicateValues" dxfId="166" priority="4244"/>
    <cfRule type="duplicateValues" dxfId="165" priority="3956"/>
    <cfRule type="duplicateValues" dxfId="164" priority="3348"/>
    <cfRule type="duplicateValues" dxfId="163" priority="2413"/>
    <cfRule type="duplicateValues" dxfId="162" priority="613"/>
    <cfRule type="duplicateValues" dxfId="161" priority="1816"/>
    <cfRule type="duplicateValues" dxfId="160" priority="4333"/>
    <cfRule type="duplicateValues" dxfId="159" priority="1861"/>
    <cfRule type="duplicateValues" dxfId="158" priority="2593"/>
    <cfRule type="duplicateValues" dxfId="157" priority="3304"/>
    <cfRule type="duplicateValues" dxfId="156" priority="1898"/>
    <cfRule type="duplicateValues" dxfId="155" priority="1942"/>
    <cfRule type="duplicateValues" dxfId="154" priority="2852"/>
    <cfRule type="duplicateValues" dxfId="153" priority="1951"/>
    <cfRule type="duplicateValues" dxfId="152" priority="2843"/>
    <cfRule type="duplicateValues" dxfId="151" priority="2495"/>
    <cfRule type="duplicateValues" dxfId="150" priority="3902"/>
    <cfRule type="duplicateValues" dxfId="149" priority="745"/>
    <cfRule type="duplicateValues" dxfId="148" priority="2717"/>
    <cfRule type="duplicateValues" dxfId="147" priority="145"/>
    <cfRule type="duplicateValues" dxfId="146" priority="3903"/>
    <cfRule type="duplicateValues" dxfId="145" priority="2799"/>
    <cfRule type="duplicateValues" dxfId="144" priority="4342"/>
    <cfRule type="duplicateValues" dxfId="143" priority="2046"/>
    <cfRule type="duplicateValues" dxfId="142" priority="2047"/>
    <cfRule type="duplicateValues" dxfId="141" priority="2190"/>
    <cfRule type="duplicateValues" dxfId="140" priority="2548"/>
    <cfRule type="duplicateValues" dxfId="139" priority="2762"/>
    <cfRule type="duplicateValues" dxfId="138" priority="2091"/>
    <cfRule type="duplicateValues" dxfId="137" priority="4675"/>
    <cfRule type="duplicateValues" dxfId="136" priority="884"/>
    <cfRule type="duplicateValues" dxfId="135" priority="2100"/>
    <cfRule type="duplicateValues" dxfId="134" priority="294"/>
    <cfRule type="duplicateValues" dxfId="133" priority="3734"/>
    <cfRule type="duplicateValues" dxfId="132" priority="3652"/>
    <cfRule type="duplicateValues" dxfId="131" priority="893"/>
    <cfRule type="duplicateValues" dxfId="130" priority="63"/>
    <cfRule type="duplicateValues" dxfId="129" priority="3778"/>
    <cfRule type="duplicateValues" dxfId="128" priority="4593"/>
    <cfRule type="duplicateValues" dxfId="127" priority="2467"/>
    <cfRule type="duplicateValues" dxfId="126" priority="3697"/>
    <cfRule type="duplicateValues" dxfId="125" priority="4423"/>
    <cfRule type="duplicateValues" dxfId="124" priority="937"/>
    <cfRule type="duplicateValues" dxfId="123" priority="655"/>
    <cfRule type="duplicateValues" dxfId="122" priority="3787"/>
    <cfRule type="duplicateValues" dxfId="121" priority="982"/>
  </conditionalFormatting>
  <conditionalFormatting sqref="C263">
    <cfRule type="duplicateValues" dxfId="120" priority="604"/>
    <cfRule type="duplicateValues" dxfId="119" priority="3216"/>
    <cfRule type="duplicateValues" dxfId="118" priority="3171"/>
    <cfRule type="duplicateValues" dxfId="117" priority="3295"/>
    <cfRule type="duplicateValues" dxfId="116" priority="3421"/>
    <cfRule type="duplicateValues" dxfId="115" priority="3286"/>
    <cfRule type="duplicateValues" dxfId="114" priority="595"/>
    <cfRule type="duplicateValues" dxfId="113" priority="3127"/>
    <cfRule type="duplicateValues" dxfId="112" priority="727"/>
    <cfRule type="duplicateValues" dxfId="111" priority="3118"/>
    <cfRule type="duplicateValues" dxfId="110" priority="874"/>
    <cfRule type="duplicateValues" dxfId="109" priority="4361"/>
    <cfRule type="duplicateValues" dxfId="108" priority="928"/>
    <cfRule type="duplicateValues" dxfId="107" priority="2360"/>
    <cfRule type="duplicateValues" dxfId="106" priority="4226"/>
    <cfRule type="duplicateValues" dxfId="105" priority="3082"/>
    <cfRule type="duplicateValues" dxfId="104" priority="2404"/>
    <cfRule type="duplicateValues" dxfId="103" priority="4529"/>
    <cfRule type="duplicateValues" dxfId="102" priority="144"/>
    <cfRule type="duplicateValues" dxfId="101" priority="4531"/>
    <cfRule type="duplicateValues" dxfId="100" priority="54"/>
    <cfRule type="duplicateValues" dxfId="99" priority="2449"/>
    <cfRule type="duplicateValues" dxfId="98" priority="4674"/>
    <cfRule type="duplicateValues" dxfId="97" priority="3037"/>
    <cfRule type="duplicateValues" dxfId="96" priority="2351"/>
    <cfRule type="duplicateValues" dxfId="95" priority="4235"/>
    <cfRule type="duplicateValues" dxfId="94" priority="2655"/>
    <cfRule type="duplicateValues" dxfId="93" priority="2530"/>
    <cfRule type="duplicateValues" dxfId="92" priority="1754"/>
    <cfRule type="duplicateValues" dxfId="91" priority="2995"/>
    <cfRule type="duplicateValues" dxfId="90" priority="45"/>
    <cfRule type="duplicateValues" dxfId="89" priority="771"/>
    <cfRule type="duplicateValues" dxfId="88" priority="919"/>
    <cfRule type="duplicateValues" dxfId="87" priority="1798"/>
    <cfRule type="duplicateValues" dxfId="86" priority="1807"/>
    <cfRule type="duplicateValues" dxfId="85" priority="691"/>
    <cfRule type="duplicateValues" dxfId="84" priority="2539"/>
    <cfRule type="duplicateValues" dxfId="83" priority="1897"/>
    <cfRule type="duplicateValues" dxfId="82" priority="875"/>
    <cfRule type="duplicateValues" dxfId="81" priority="646"/>
    <cfRule type="duplicateValues" dxfId="80" priority="4405"/>
    <cfRule type="duplicateValues" dxfId="79" priority="4575"/>
    <cfRule type="duplicateValues" dxfId="78" priority="2798"/>
    <cfRule type="duplicateValues" dxfId="77" priority="4584"/>
    <cfRule type="duplicateValues" dxfId="76" priority="4414"/>
    <cfRule type="duplicateValues" dxfId="75" priority="3733"/>
    <cfRule type="duplicateValues" dxfId="74" priority="3474"/>
    <cfRule type="duplicateValues" dxfId="73" priority="780"/>
    <cfRule type="duplicateValues" dxfId="72" priority="2654"/>
    <cfRule type="duplicateValues" dxfId="71" priority="3384"/>
    <cfRule type="duplicateValues" dxfId="70" priority="4279"/>
    <cfRule type="duplicateValues" dxfId="69" priority="4324"/>
    <cfRule type="duplicateValues" dxfId="68" priority="2486"/>
    <cfRule type="duplicateValues" dxfId="67" priority="3465"/>
    <cfRule type="duplicateValues" dxfId="66" priority="2699"/>
    <cfRule type="duplicateValues" dxfId="65" priority="1"/>
    <cfRule type="duplicateValues" dxfId="64" priority="3339"/>
    <cfRule type="duplicateValues" dxfId="63" priority="3643"/>
    <cfRule type="duplicateValues" dxfId="62" priority="3590"/>
    <cfRule type="duplicateValues" dxfId="61" priority="3091"/>
    <cfRule type="duplicateValues" dxfId="60" priority="2708"/>
    <cfRule type="duplicateValues" dxfId="59" priority="3634"/>
    <cfRule type="duplicateValues" dxfId="58" priority="3589"/>
    <cfRule type="duplicateValues" dxfId="57" priority="1018"/>
  </conditionalFormatting>
  <conditionalFormatting sqref="C264">
    <cfRule type="duplicateValues" dxfId="56" priority="3162"/>
    <cfRule type="duplicateValues" dxfId="55" priority="3153"/>
    <cfRule type="duplicateValues" dxfId="54" priority="4217"/>
    <cfRule type="duplicateValues" dxfId="53" priority="3109"/>
    <cfRule type="duplicateValues" dxfId="52" priority="3073"/>
    <cfRule type="duplicateValues" dxfId="51" priority="4360"/>
    <cfRule type="duplicateValues" dxfId="50" priority="2395"/>
    <cfRule type="duplicateValues" dxfId="49" priority="3028"/>
    <cfRule type="duplicateValues" dxfId="48" priority="2986"/>
    <cfRule type="duplicateValues" dxfId="47" priority="2977"/>
    <cfRule type="duplicateValues" dxfId="46" priority="2342"/>
    <cfRule type="duplicateValues" dxfId="45" priority="4261"/>
    <cfRule type="duplicateValues" dxfId="44" priority="3276"/>
    <cfRule type="duplicateValues" dxfId="43" priority="3321"/>
    <cfRule type="duplicateValues" dxfId="42" priority="2485"/>
    <cfRule type="duplicateValues" dxfId="41" priority="4270"/>
    <cfRule type="duplicateValues" dxfId="40" priority="3277"/>
    <cfRule type="duplicateValues" dxfId="39" priority="3330"/>
    <cfRule type="duplicateValues" dxfId="38" priority="3420"/>
    <cfRule type="duplicateValues" dxfId="37" priority="2386"/>
  </conditionalFormatting>
  <conditionalFormatting sqref="C278">
    <cfRule type="duplicateValues" dxfId="36" priority="4530"/>
  </conditionalFormatting>
  <conditionalFormatting sqref="H7 K32:K431">
    <cfRule type="cellIs" dxfId="35" priority="4931" operator="notEqual">
      <formula>""</formula>
    </cfRule>
  </conditionalFormatting>
  <conditionalFormatting sqref="J32:J431">
    <cfRule type="duplicateValues" dxfId="34" priority="4932"/>
  </conditionalFormatting>
  <dataValidations xWindow="930" yWindow="566" count="5">
    <dataValidation allowBlank="1" showInputMessage="1" showErrorMessage="1" prompt="Podaci su se zbrajau iz_x000a_" sqref="G13:G24" xr:uid="{00000000-0002-0000-0200-000000000000}"/>
    <dataValidation type="list" allowBlank="1" showInputMessage="1" showErrorMessage="1" sqref="G32:G277 G279:G431" xr:uid="{00000000-0002-0000-0200-000001000000}">
      <formula1>$C$13:$C$24</formula1>
    </dataValidation>
    <dataValidation type="list" allowBlank="1" showInputMessage="1" showErrorMessage="1" prompt="Upisati M ili Ž" sqref="H32:H431" xr:uid="{00000000-0002-0000-0200-000002000000}">
      <formula1>"M,Ž"</formula1>
    </dataValidation>
    <dataValidation type="list" allowBlank="1" showDropDown="1" showInputMessage="1" showErrorMessage="1" sqref="C4:C7" xr:uid="{00000000-0002-0000-0200-000003000000}">
      <formula1>$C$4:$C$7</formula1>
    </dataValidation>
    <dataValidation type="list" allowBlank="1" showInputMessage="1" showErrorMessage="1" sqref="F32:F277 F279:F431 G278" xr:uid="{00000000-0002-0000-0200-000004000000}">
      <formula1>$C$4:$C$7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portrait" r:id="rId1"/>
  <colBreaks count="1" manualBreakCount="1">
    <brk id="9" min="1" max="430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H152"/>
  <sheetViews>
    <sheetView showGridLines="0" workbookViewId="0">
      <selection activeCell="B2" sqref="B2"/>
    </sheetView>
  </sheetViews>
  <sheetFormatPr defaultColWidth="9.140625" defaultRowHeight="15" x14ac:dyDescent="0.25"/>
  <cols>
    <col min="1" max="1" width="9.140625" style="65"/>
    <col min="2" max="2" width="6" style="65" customWidth="1"/>
    <col min="3" max="3" width="38.42578125" style="65" customWidth="1"/>
    <col min="4" max="4" width="17.42578125" style="65" bestFit="1" customWidth="1"/>
    <col min="5" max="5" width="29.140625" style="65" customWidth="1"/>
    <col min="6" max="6" width="21.7109375" style="65" customWidth="1"/>
    <col min="7" max="7" width="34.28515625" style="65" customWidth="1"/>
    <col min="8" max="8" width="21.7109375" style="65" customWidth="1"/>
    <col min="9" max="16384" width="9.140625" style="65"/>
  </cols>
  <sheetData>
    <row r="1" spans="2:8" ht="16.5" customHeight="1" x14ac:dyDescent="0.25">
      <c r="B1" s="534" t="str">
        <f>CONCATENATE("REZULTATI OSTVARENI NA KRAJU SEZONE ", OpćiPodaci!F1-2,"/",OpćiPodaci!F1-1)</f>
        <v>REZULTATI OSTVARENI NA KRAJU SEZONE 2024/2025</v>
      </c>
      <c r="C1" s="534"/>
      <c r="D1" s="534"/>
      <c r="E1" s="534"/>
      <c r="F1" s="534"/>
      <c r="G1" s="534"/>
      <c r="H1" s="534"/>
    </row>
    <row r="3" spans="2:8" ht="15" customHeight="1" x14ac:dyDescent="0.25">
      <c r="B3" s="535" t="s">
        <v>129</v>
      </c>
      <c r="C3" s="536"/>
      <c r="D3" s="536"/>
      <c r="E3" s="536"/>
      <c r="F3" s="536"/>
      <c r="G3" s="536"/>
      <c r="H3" s="536"/>
    </row>
    <row r="4" spans="2:8" ht="14.45" x14ac:dyDescent="0.3">
      <c r="B4" s="183" t="s">
        <v>101</v>
      </c>
      <c r="C4" s="23" t="s">
        <v>105</v>
      </c>
      <c r="D4" s="23" t="s">
        <v>39</v>
      </c>
      <c r="E4" s="23" t="s">
        <v>106</v>
      </c>
      <c r="F4" s="23" t="s">
        <v>127</v>
      </c>
      <c r="G4" s="23" t="s">
        <v>108</v>
      </c>
      <c r="H4" s="23" t="s">
        <v>128</v>
      </c>
    </row>
    <row r="5" spans="2:8" x14ac:dyDescent="0.25">
      <c r="B5" s="184">
        <v>1</v>
      </c>
      <c r="C5" s="179"/>
      <c r="D5" s="189"/>
      <c r="E5" s="190"/>
      <c r="F5" s="191"/>
      <c r="G5" s="192"/>
      <c r="H5" s="192"/>
    </row>
    <row r="6" spans="2:8" x14ac:dyDescent="0.25">
      <c r="B6" s="184">
        <v>2</v>
      </c>
      <c r="C6" s="189"/>
      <c r="D6" s="189"/>
      <c r="E6" s="190"/>
      <c r="F6" s="191"/>
      <c r="G6" s="192"/>
      <c r="H6" s="192"/>
    </row>
    <row r="7" spans="2:8" x14ac:dyDescent="0.25">
      <c r="B7" s="184">
        <v>3</v>
      </c>
      <c r="C7" s="179"/>
      <c r="D7" s="189"/>
      <c r="E7" s="190"/>
      <c r="F7" s="191"/>
      <c r="G7" s="192"/>
      <c r="H7" s="192"/>
    </row>
    <row r="8" spans="2:8" x14ac:dyDescent="0.25">
      <c r="B8" s="184">
        <v>4</v>
      </c>
      <c r="C8" s="189"/>
      <c r="D8" s="189"/>
      <c r="E8" s="190"/>
      <c r="F8" s="191"/>
      <c r="G8" s="192"/>
      <c r="H8" s="192"/>
    </row>
    <row r="9" spans="2:8" x14ac:dyDescent="0.25">
      <c r="B9" s="184">
        <v>5</v>
      </c>
      <c r="C9" s="189"/>
      <c r="D9" s="189"/>
      <c r="E9" s="190"/>
      <c r="F9" s="191"/>
      <c r="G9" s="192"/>
      <c r="H9" s="192"/>
    </row>
    <row r="10" spans="2:8" x14ac:dyDescent="0.25">
      <c r="B10" s="184">
        <v>6</v>
      </c>
      <c r="C10" s="189"/>
      <c r="D10" s="189"/>
      <c r="E10" s="190"/>
      <c r="F10" s="191"/>
      <c r="G10" s="192"/>
      <c r="H10" s="192"/>
    </row>
    <row r="11" spans="2:8" x14ac:dyDescent="0.25">
      <c r="B11" s="184">
        <v>7</v>
      </c>
      <c r="C11" s="189"/>
      <c r="D11" s="189"/>
      <c r="E11" s="190"/>
      <c r="F11" s="191"/>
      <c r="G11" s="192"/>
      <c r="H11" s="192"/>
    </row>
    <row r="12" spans="2:8" x14ac:dyDescent="0.25">
      <c r="B12" s="184">
        <v>8</v>
      </c>
      <c r="C12" s="189"/>
      <c r="D12" s="189"/>
      <c r="E12" s="190"/>
      <c r="F12" s="191"/>
      <c r="G12" s="192"/>
      <c r="H12" s="192"/>
    </row>
    <row r="13" spans="2:8" x14ac:dyDescent="0.25">
      <c r="B13" s="184">
        <v>9</v>
      </c>
      <c r="C13" s="189"/>
      <c r="D13" s="189"/>
      <c r="E13" s="190"/>
      <c r="F13" s="191"/>
      <c r="G13" s="192"/>
      <c r="H13" s="192"/>
    </row>
    <row r="14" spans="2:8" x14ac:dyDescent="0.25">
      <c r="B14" s="184">
        <v>10</v>
      </c>
      <c r="C14" s="189"/>
      <c r="D14" s="189"/>
      <c r="E14" s="190"/>
      <c r="F14" s="191"/>
      <c r="G14" s="192"/>
      <c r="H14" s="192"/>
    </row>
    <row r="15" spans="2:8" x14ac:dyDescent="0.25">
      <c r="B15" s="184">
        <v>11</v>
      </c>
      <c r="C15" s="189"/>
      <c r="D15" s="189"/>
      <c r="E15" s="190"/>
      <c r="F15" s="191"/>
      <c r="G15" s="192"/>
      <c r="H15" s="192"/>
    </row>
    <row r="16" spans="2:8" x14ac:dyDescent="0.25">
      <c r="B16" s="184">
        <v>12</v>
      </c>
      <c r="C16" s="189"/>
      <c r="D16" s="189"/>
      <c r="E16" s="190"/>
      <c r="F16" s="191"/>
      <c r="G16" s="192"/>
      <c r="H16" s="192"/>
    </row>
    <row r="17" spans="2:8" x14ac:dyDescent="0.25">
      <c r="B17" s="184">
        <v>13</v>
      </c>
      <c r="C17" s="189"/>
      <c r="D17" s="189"/>
      <c r="E17" s="190"/>
      <c r="F17" s="191"/>
      <c r="G17" s="192"/>
      <c r="H17" s="192"/>
    </row>
    <row r="18" spans="2:8" x14ac:dyDescent="0.25">
      <c r="B18" s="184">
        <v>14</v>
      </c>
      <c r="C18" s="189"/>
      <c r="D18" s="189"/>
      <c r="E18" s="190"/>
      <c r="F18" s="191"/>
      <c r="G18" s="192"/>
      <c r="H18" s="192"/>
    </row>
    <row r="19" spans="2:8" x14ac:dyDescent="0.25">
      <c r="B19" s="184">
        <v>15</v>
      </c>
      <c r="C19" s="189"/>
      <c r="D19" s="189"/>
      <c r="E19" s="190"/>
      <c r="F19" s="191"/>
      <c r="G19" s="192"/>
      <c r="H19" s="192"/>
    </row>
    <row r="20" spans="2:8" x14ac:dyDescent="0.25">
      <c r="B20" s="184">
        <v>16</v>
      </c>
      <c r="C20" s="189"/>
      <c r="D20" s="189"/>
      <c r="E20" s="190"/>
      <c r="F20" s="191"/>
      <c r="G20" s="192"/>
      <c r="H20" s="192"/>
    </row>
    <row r="21" spans="2:8" x14ac:dyDescent="0.25">
      <c r="B21" s="537"/>
      <c r="C21" s="537"/>
      <c r="D21" s="537"/>
      <c r="E21" s="537"/>
      <c r="F21" s="537"/>
      <c r="G21" s="537"/>
      <c r="H21" s="537"/>
    </row>
    <row r="22" spans="2:8" ht="20.100000000000001" customHeight="1" x14ac:dyDescent="0.25">
      <c r="B22" s="532" t="s">
        <v>113</v>
      </c>
      <c r="C22" s="532"/>
      <c r="D22" s="532"/>
      <c r="E22" s="532"/>
      <c r="F22" s="532"/>
      <c r="G22" s="532"/>
      <c r="H22" s="532"/>
    </row>
    <row r="23" spans="2:8" x14ac:dyDescent="0.25">
      <c r="B23" s="533"/>
      <c r="C23" s="533"/>
      <c r="D23" s="533"/>
      <c r="E23" s="533"/>
      <c r="F23" s="533"/>
      <c r="G23" s="533"/>
      <c r="H23" s="533"/>
    </row>
    <row r="24" spans="2:8" ht="20.100000000000001" customHeight="1" x14ac:dyDescent="0.25">
      <c r="B24" s="540" t="s">
        <v>130</v>
      </c>
      <c r="C24" s="541"/>
      <c r="D24" s="541"/>
      <c r="E24" s="541"/>
      <c r="F24" s="541"/>
    </row>
    <row r="25" spans="2:8" ht="30" x14ac:dyDescent="0.25">
      <c r="B25" s="183" t="s">
        <v>101</v>
      </c>
      <c r="C25" s="185" t="s">
        <v>131</v>
      </c>
      <c r="D25" s="46" t="s">
        <v>39</v>
      </c>
      <c r="E25" s="27" t="s">
        <v>132</v>
      </c>
      <c r="F25" s="46" t="s">
        <v>104</v>
      </c>
    </row>
    <row r="26" spans="2:8" x14ac:dyDescent="0.25">
      <c r="B26" s="184">
        <v>1</v>
      </c>
      <c r="C26" s="331"/>
      <c r="D26" s="331"/>
      <c r="E26" s="332"/>
      <c r="F26" s="332"/>
    </row>
    <row r="27" spans="2:8" x14ac:dyDescent="0.25">
      <c r="B27" s="184">
        <v>2</v>
      </c>
      <c r="C27" s="331"/>
      <c r="D27" s="331"/>
      <c r="E27" s="332"/>
      <c r="F27" s="332"/>
    </row>
    <row r="28" spans="2:8" x14ac:dyDescent="0.25">
      <c r="B28" s="184">
        <v>3</v>
      </c>
      <c r="C28" s="331"/>
      <c r="D28" s="331"/>
      <c r="E28" s="332"/>
      <c r="F28" s="332"/>
    </row>
    <row r="29" spans="2:8" x14ac:dyDescent="0.25">
      <c r="B29" s="184">
        <v>4</v>
      </c>
      <c r="C29" s="331"/>
      <c r="D29" s="331"/>
      <c r="E29" s="332"/>
      <c r="F29" s="332"/>
    </row>
    <row r="30" spans="2:8" x14ac:dyDescent="0.25">
      <c r="B30" s="184">
        <v>5</v>
      </c>
      <c r="C30" s="189"/>
      <c r="D30" s="189"/>
      <c r="E30" s="275"/>
      <c r="F30" s="275"/>
    </row>
    <row r="31" spans="2:8" x14ac:dyDescent="0.25">
      <c r="B31" s="184">
        <v>6</v>
      </c>
      <c r="C31" s="189"/>
      <c r="D31" s="189"/>
      <c r="E31" s="275"/>
      <c r="F31" s="275"/>
    </row>
    <row r="32" spans="2:8" x14ac:dyDescent="0.25">
      <c r="B32" s="184">
        <v>7</v>
      </c>
      <c r="C32" s="189"/>
      <c r="D32" s="189"/>
      <c r="E32" s="275"/>
      <c r="F32" s="275"/>
    </row>
    <row r="33" spans="2:7" x14ac:dyDescent="0.25">
      <c r="B33" s="184">
        <v>8</v>
      </c>
      <c r="C33" s="189"/>
      <c r="D33" s="189"/>
      <c r="E33" s="275"/>
      <c r="F33" s="275"/>
    </row>
    <row r="34" spans="2:7" x14ac:dyDescent="0.25">
      <c r="B34" s="184">
        <v>9</v>
      </c>
      <c r="C34" s="189"/>
      <c r="D34" s="189"/>
      <c r="E34" s="275"/>
      <c r="F34" s="275"/>
    </row>
    <row r="35" spans="2:7" x14ac:dyDescent="0.25">
      <c r="B35" s="184">
        <v>10</v>
      </c>
      <c r="C35" s="189"/>
      <c r="D35" s="189"/>
      <c r="E35" s="275"/>
      <c r="F35" s="275"/>
    </row>
    <row r="36" spans="2:7" x14ac:dyDescent="0.25">
      <c r="B36" s="184">
        <v>11</v>
      </c>
      <c r="C36" s="189"/>
      <c r="D36" s="189"/>
      <c r="E36" s="275"/>
      <c r="F36" s="275"/>
    </row>
    <row r="37" spans="2:7" x14ac:dyDescent="0.25">
      <c r="B37" s="184">
        <v>12</v>
      </c>
      <c r="C37" s="189"/>
      <c r="D37" s="189"/>
      <c r="E37" s="275"/>
      <c r="F37" s="275"/>
    </row>
    <row r="39" spans="2:7" ht="33" customHeight="1" x14ac:dyDescent="0.25">
      <c r="B39" s="540" t="s">
        <v>253</v>
      </c>
      <c r="C39" s="541"/>
      <c r="D39" s="541"/>
      <c r="E39" s="541"/>
      <c r="F39" s="541"/>
    </row>
    <row r="40" spans="2:7" ht="30" x14ac:dyDescent="0.25">
      <c r="B40" s="183" t="s">
        <v>101</v>
      </c>
      <c r="C40" s="185" t="s">
        <v>131</v>
      </c>
      <c r="D40" s="46" t="s">
        <v>39</v>
      </c>
      <c r="E40" s="23" t="s">
        <v>132</v>
      </c>
      <c r="F40" s="23" t="s">
        <v>104</v>
      </c>
    </row>
    <row r="41" spans="2:7" x14ac:dyDescent="0.25">
      <c r="B41" s="184">
        <v>1</v>
      </c>
      <c r="C41" s="189"/>
      <c r="D41" s="189"/>
      <c r="E41" s="193"/>
      <c r="F41" s="189"/>
    </row>
    <row r="42" spans="2:7" x14ac:dyDescent="0.25">
      <c r="B42" s="184">
        <v>2</v>
      </c>
      <c r="C42" s="189"/>
      <c r="D42" s="189"/>
      <c r="E42" s="193"/>
      <c r="F42" s="189"/>
    </row>
    <row r="43" spans="2:7" x14ac:dyDescent="0.25">
      <c r="B43" s="184">
        <v>3</v>
      </c>
      <c r="C43" s="189"/>
      <c r="D43" s="189"/>
      <c r="E43" s="193"/>
      <c r="F43" s="189"/>
    </row>
    <row r="44" spans="2:7" x14ac:dyDescent="0.25">
      <c r="B44" s="184">
        <v>4</v>
      </c>
      <c r="C44" s="189"/>
      <c r="D44" s="189"/>
      <c r="E44" s="193"/>
      <c r="F44" s="189"/>
    </row>
    <row r="45" spans="2:7" x14ac:dyDescent="0.25">
      <c r="B45" s="184">
        <v>5</v>
      </c>
      <c r="C45" s="189"/>
      <c r="D45" s="189"/>
      <c r="E45" s="193"/>
      <c r="F45" s="189"/>
    </row>
    <row r="46" spans="2:7" x14ac:dyDescent="0.25">
      <c r="C46" s="186"/>
    </row>
    <row r="47" spans="2:7" x14ac:dyDescent="0.25">
      <c r="C47" s="118"/>
    </row>
    <row r="48" spans="2:7" ht="20.100000000000001" customHeight="1" x14ac:dyDescent="0.25">
      <c r="B48" s="532" t="s">
        <v>114</v>
      </c>
      <c r="C48" s="532"/>
      <c r="D48" s="532"/>
      <c r="E48" s="532"/>
      <c r="F48" s="532"/>
      <c r="G48" s="532"/>
    </row>
    <row r="50" spans="2:7" ht="15.75" customHeight="1" x14ac:dyDescent="0.25">
      <c r="B50" s="542" t="s">
        <v>115</v>
      </c>
      <c r="C50" s="542"/>
      <c r="D50" s="542"/>
      <c r="E50" s="542"/>
      <c r="F50" s="542"/>
      <c r="G50" s="542"/>
    </row>
    <row r="51" spans="2:7" x14ac:dyDescent="0.25">
      <c r="B51" s="183" t="s">
        <v>101</v>
      </c>
      <c r="C51" s="24" t="s">
        <v>17</v>
      </c>
      <c r="D51" s="24" t="s">
        <v>39</v>
      </c>
      <c r="E51" s="24" t="s">
        <v>107</v>
      </c>
      <c r="F51" s="24" t="s">
        <v>134</v>
      </c>
      <c r="G51" s="24" t="s">
        <v>109</v>
      </c>
    </row>
    <row r="52" spans="2:7" x14ac:dyDescent="0.25">
      <c r="B52" s="184">
        <v>1</v>
      </c>
      <c r="C52" s="209"/>
      <c r="D52" s="51"/>
      <c r="E52" s="187"/>
      <c r="F52" s="322"/>
      <c r="G52" s="188"/>
    </row>
    <row r="53" spans="2:7" x14ac:dyDescent="0.25">
      <c r="B53" s="184">
        <v>2</v>
      </c>
      <c r="C53" s="209"/>
      <c r="D53" s="51"/>
      <c r="E53" s="187"/>
      <c r="F53" s="322"/>
      <c r="G53" s="188"/>
    </row>
    <row r="54" spans="2:7" x14ac:dyDescent="0.25">
      <c r="B54" s="184">
        <v>3</v>
      </c>
      <c r="C54" s="51"/>
      <c r="D54" s="51"/>
      <c r="E54" s="187"/>
      <c r="F54" s="51"/>
      <c r="G54" s="188"/>
    </row>
    <row r="55" spans="2:7" x14ac:dyDescent="0.25">
      <c r="B55" s="184">
        <v>4</v>
      </c>
      <c r="C55" s="51"/>
      <c r="D55" s="51"/>
      <c r="E55" s="187"/>
      <c r="F55" s="51"/>
      <c r="G55" s="188"/>
    </row>
    <row r="56" spans="2:7" x14ac:dyDescent="0.25">
      <c r="B56" s="184">
        <v>5</v>
      </c>
      <c r="C56" s="51"/>
      <c r="D56" s="51"/>
      <c r="E56" s="187"/>
      <c r="F56" s="51"/>
      <c r="G56" s="188"/>
    </row>
    <row r="57" spans="2:7" x14ac:dyDescent="0.25">
      <c r="B57" s="184">
        <v>6</v>
      </c>
      <c r="C57" s="51"/>
      <c r="D57" s="51"/>
      <c r="E57" s="187"/>
      <c r="F57" s="51"/>
      <c r="G57" s="188"/>
    </row>
    <row r="58" spans="2:7" x14ac:dyDescent="0.25">
      <c r="B58" s="184">
        <v>7</v>
      </c>
      <c r="C58" s="209"/>
      <c r="D58" s="51"/>
      <c r="E58" s="187"/>
      <c r="F58" s="322"/>
      <c r="G58" s="188"/>
    </row>
    <row r="59" spans="2:7" x14ac:dyDescent="0.25">
      <c r="B59" s="184">
        <v>8</v>
      </c>
      <c r="C59" s="51"/>
      <c r="D59" s="51"/>
      <c r="E59" s="187"/>
      <c r="F59" s="51"/>
      <c r="G59" s="188"/>
    </row>
    <row r="60" spans="2:7" x14ac:dyDescent="0.25">
      <c r="B60" s="184">
        <v>9</v>
      </c>
      <c r="C60" s="209"/>
      <c r="D60" s="51"/>
      <c r="E60" s="187"/>
      <c r="F60" s="322"/>
      <c r="G60" s="188"/>
    </row>
    <row r="61" spans="2:7" x14ac:dyDescent="0.25">
      <c r="B61" s="184">
        <v>10</v>
      </c>
      <c r="C61" s="209"/>
      <c r="D61" s="51"/>
      <c r="E61" s="187"/>
      <c r="F61" s="322"/>
      <c r="G61" s="188"/>
    </row>
    <row r="62" spans="2:7" x14ac:dyDescent="0.25">
      <c r="B62" s="184">
        <v>11</v>
      </c>
      <c r="C62" s="340"/>
      <c r="D62" s="51"/>
      <c r="E62" s="187"/>
      <c r="F62" s="322"/>
      <c r="G62" s="188"/>
    </row>
    <row r="63" spans="2:7" x14ac:dyDescent="0.25">
      <c r="B63" s="184">
        <v>12</v>
      </c>
      <c r="C63" s="51"/>
      <c r="D63" s="51"/>
      <c r="E63" s="187"/>
      <c r="F63" s="51"/>
      <c r="G63" s="188"/>
    </row>
    <row r="64" spans="2:7" x14ac:dyDescent="0.25">
      <c r="B64" s="184">
        <v>13</v>
      </c>
      <c r="C64" s="51"/>
      <c r="D64" s="51"/>
      <c r="E64" s="187"/>
      <c r="F64" s="51"/>
      <c r="G64" s="188"/>
    </row>
    <row r="65" spans="2:7" x14ac:dyDescent="0.25">
      <c r="B65" s="184">
        <v>14</v>
      </c>
      <c r="C65" s="179"/>
      <c r="D65" s="51"/>
      <c r="E65" s="187"/>
      <c r="F65" s="51"/>
      <c r="G65" s="188"/>
    </row>
    <row r="66" spans="2:7" x14ac:dyDescent="0.25">
      <c r="B66" s="184">
        <v>15</v>
      </c>
      <c r="C66" s="51"/>
      <c r="D66" s="51"/>
      <c r="E66" s="187"/>
      <c r="F66" s="51"/>
      <c r="G66" s="188"/>
    </row>
    <row r="67" spans="2:7" x14ac:dyDescent="0.25">
      <c r="B67" s="184">
        <v>16</v>
      </c>
      <c r="C67" s="51"/>
      <c r="D67" s="51"/>
      <c r="E67" s="187"/>
      <c r="F67" s="51"/>
      <c r="G67" s="188"/>
    </row>
    <row r="68" spans="2:7" x14ac:dyDescent="0.25">
      <c r="B68" s="184">
        <v>17</v>
      </c>
      <c r="C68" s="209"/>
      <c r="D68" s="51"/>
      <c r="E68" s="187"/>
      <c r="F68" s="51"/>
      <c r="G68" s="188"/>
    </row>
    <row r="69" spans="2:7" x14ac:dyDescent="0.25">
      <c r="B69" s="184">
        <v>18</v>
      </c>
      <c r="C69" s="209"/>
      <c r="D69" s="51"/>
      <c r="E69" s="187"/>
      <c r="F69" s="51"/>
      <c r="G69" s="188"/>
    </row>
    <row r="70" spans="2:7" x14ac:dyDescent="0.25">
      <c r="B70" s="184">
        <v>19</v>
      </c>
      <c r="C70" s="51"/>
      <c r="D70" s="51"/>
      <c r="E70" s="187"/>
      <c r="F70" s="51"/>
      <c r="G70" s="188"/>
    </row>
    <row r="71" spans="2:7" x14ac:dyDescent="0.25">
      <c r="B71" s="184">
        <v>20</v>
      </c>
      <c r="C71" s="51"/>
      <c r="D71" s="51"/>
      <c r="E71" s="187"/>
      <c r="F71" s="51"/>
      <c r="G71" s="188"/>
    </row>
    <row r="72" spans="2:7" x14ac:dyDescent="0.25">
      <c r="B72" s="184">
        <v>21</v>
      </c>
      <c r="C72" s="209"/>
      <c r="D72" s="51"/>
      <c r="E72" s="187"/>
      <c r="F72" s="51"/>
      <c r="G72" s="188"/>
    </row>
    <row r="73" spans="2:7" x14ac:dyDescent="0.25">
      <c r="B73" s="184">
        <v>22</v>
      </c>
      <c r="C73" s="51"/>
      <c r="D73" s="51"/>
      <c r="E73" s="187"/>
      <c r="F73" s="51"/>
      <c r="G73" s="188"/>
    </row>
    <row r="74" spans="2:7" x14ac:dyDescent="0.25">
      <c r="B74" s="184">
        <v>23</v>
      </c>
      <c r="C74" s="51"/>
      <c r="D74" s="51"/>
      <c r="E74" s="187"/>
      <c r="F74" s="51"/>
      <c r="G74" s="188"/>
    </row>
    <row r="75" spans="2:7" x14ac:dyDescent="0.25">
      <c r="B75" s="184">
        <v>24</v>
      </c>
      <c r="C75" s="51"/>
      <c r="D75" s="51"/>
      <c r="E75" s="187"/>
      <c r="F75" s="51"/>
      <c r="G75" s="188"/>
    </row>
    <row r="76" spans="2:7" x14ac:dyDescent="0.25">
      <c r="B76" s="184">
        <v>25</v>
      </c>
      <c r="C76" s="51"/>
      <c r="D76" s="51"/>
      <c r="E76" s="187"/>
      <c r="F76" s="51"/>
      <c r="G76" s="188"/>
    </row>
    <row r="77" spans="2:7" x14ac:dyDescent="0.25">
      <c r="B77" s="184">
        <v>26</v>
      </c>
      <c r="C77" s="51"/>
      <c r="D77" s="51"/>
      <c r="E77" s="187"/>
      <c r="F77" s="51"/>
      <c r="G77" s="188"/>
    </row>
    <row r="78" spans="2:7" x14ac:dyDescent="0.25">
      <c r="B78" s="184">
        <v>27</v>
      </c>
      <c r="C78" s="51"/>
      <c r="D78" s="51"/>
      <c r="E78" s="187"/>
      <c r="F78" s="51"/>
      <c r="G78" s="188"/>
    </row>
    <row r="79" spans="2:7" x14ac:dyDescent="0.25">
      <c r="B79" s="184">
        <v>28</v>
      </c>
      <c r="C79" s="51"/>
      <c r="D79" s="51"/>
      <c r="E79" s="187"/>
      <c r="F79" s="51"/>
      <c r="G79" s="188"/>
    </row>
    <row r="80" spans="2:7" x14ac:dyDescent="0.25">
      <c r="B80" s="184">
        <v>29</v>
      </c>
      <c r="C80" s="209"/>
      <c r="D80" s="51"/>
      <c r="E80" s="187"/>
      <c r="F80" s="51"/>
      <c r="G80" s="188"/>
    </row>
    <row r="81" spans="2:7" x14ac:dyDescent="0.25">
      <c r="B81" s="184">
        <v>30</v>
      </c>
      <c r="C81" s="209"/>
      <c r="D81" s="51"/>
      <c r="E81" s="187"/>
      <c r="F81" s="51"/>
      <c r="G81" s="188"/>
    </row>
    <row r="82" spans="2:7" x14ac:dyDescent="0.25">
      <c r="B82" s="184">
        <v>31</v>
      </c>
      <c r="C82" s="51"/>
      <c r="D82" s="51"/>
      <c r="E82" s="187"/>
      <c r="F82" s="51"/>
      <c r="G82" s="188"/>
    </row>
    <row r="83" spans="2:7" x14ac:dyDescent="0.25">
      <c r="B83" s="184">
        <v>32</v>
      </c>
      <c r="C83" s="51"/>
      <c r="D83" s="51"/>
      <c r="E83" s="187"/>
      <c r="F83" s="51"/>
      <c r="G83" s="188"/>
    </row>
    <row r="84" spans="2:7" x14ac:dyDescent="0.25">
      <c r="B84" s="184">
        <v>33</v>
      </c>
      <c r="C84" s="51"/>
      <c r="D84" s="51"/>
      <c r="E84" s="187"/>
      <c r="F84" s="51"/>
      <c r="G84" s="188"/>
    </row>
    <row r="85" spans="2:7" x14ac:dyDescent="0.25">
      <c r="B85" s="184">
        <v>34</v>
      </c>
      <c r="C85" s="51"/>
      <c r="D85" s="51"/>
      <c r="E85" s="187"/>
      <c r="F85" s="51"/>
      <c r="G85" s="188"/>
    </row>
    <row r="86" spans="2:7" x14ac:dyDescent="0.25">
      <c r="B86" s="184">
        <v>35</v>
      </c>
      <c r="C86" s="209"/>
      <c r="D86" s="51"/>
      <c r="E86" s="187"/>
      <c r="F86" s="51"/>
      <c r="G86" s="188"/>
    </row>
    <row r="87" spans="2:7" x14ac:dyDescent="0.25">
      <c r="B87" s="184">
        <v>36</v>
      </c>
      <c r="C87" s="51"/>
      <c r="D87" s="51"/>
      <c r="E87" s="187"/>
      <c r="F87" s="51"/>
      <c r="G87" s="188"/>
    </row>
    <row r="88" spans="2:7" x14ac:dyDescent="0.25">
      <c r="B88" s="184">
        <v>37</v>
      </c>
      <c r="C88" s="209"/>
      <c r="D88" s="51"/>
      <c r="E88" s="187"/>
      <c r="F88" s="51"/>
      <c r="G88" s="188"/>
    </row>
    <row r="89" spans="2:7" x14ac:dyDescent="0.25">
      <c r="B89" s="184">
        <v>38</v>
      </c>
      <c r="C89" s="209"/>
      <c r="D89" s="51"/>
      <c r="E89" s="187"/>
      <c r="F89" s="51"/>
      <c r="G89" s="188"/>
    </row>
    <row r="90" spans="2:7" x14ac:dyDescent="0.25">
      <c r="B90" s="184">
        <v>39</v>
      </c>
      <c r="C90" s="340"/>
      <c r="D90" s="51"/>
      <c r="E90" s="187"/>
      <c r="F90" s="51"/>
      <c r="G90" s="188"/>
    </row>
    <row r="91" spans="2:7" x14ac:dyDescent="0.25">
      <c r="B91" s="184">
        <v>40</v>
      </c>
      <c r="C91" s="51"/>
      <c r="D91" s="51"/>
      <c r="E91" s="187"/>
      <c r="F91" s="51"/>
      <c r="G91" s="188"/>
    </row>
    <row r="92" spans="2:7" x14ac:dyDescent="0.25">
      <c r="B92" s="184">
        <v>41</v>
      </c>
      <c r="C92" s="51"/>
      <c r="D92" s="51"/>
      <c r="E92" s="187"/>
      <c r="F92" s="51"/>
      <c r="G92" s="188"/>
    </row>
    <row r="93" spans="2:7" x14ac:dyDescent="0.25">
      <c r="B93" s="184">
        <v>42</v>
      </c>
      <c r="C93" s="179"/>
      <c r="D93" s="51"/>
      <c r="E93" s="187"/>
      <c r="F93" s="51"/>
      <c r="G93" s="188"/>
    </row>
    <row r="94" spans="2:7" x14ac:dyDescent="0.25">
      <c r="B94" s="184">
        <v>43</v>
      </c>
      <c r="C94" s="51"/>
      <c r="D94" s="51"/>
      <c r="E94" s="187"/>
      <c r="F94" s="51"/>
      <c r="G94" s="188"/>
    </row>
    <row r="95" spans="2:7" x14ac:dyDescent="0.25">
      <c r="B95" s="184">
        <v>44</v>
      </c>
      <c r="C95" s="51"/>
      <c r="D95" s="51"/>
      <c r="E95" s="187"/>
      <c r="F95" s="51"/>
      <c r="G95" s="188"/>
    </row>
    <row r="96" spans="2:7" x14ac:dyDescent="0.25">
      <c r="B96" s="184">
        <v>45</v>
      </c>
      <c r="C96" s="209"/>
      <c r="D96" s="51"/>
      <c r="E96" s="187"/>
      <c r="F96" s="51"/>
      <c r="G96" s="188"/>
    </row>
    <row r="97" spans="2:7" x14ac:dyDescent="0.25">
      <c r="B97" s="184">
        <v>46</v>
      </c>
      <c r="C97" s="209"/>
      <c r="D97" s="51"/>
      <c r="E97" s="187"/>
      <c r="F97" s="51"/>
      <c r="G97" s="188"/>
    </row>
    <row r="98" spans="2:7" x14ac:dyDescent="0.25">
      <c r="B98" s="184">
        <v>47</v>
      </c>
      <c r="C98" s="51"/>
      <c r="D98" s="51"/>
      <c r="E98" s="187"/>
      <c r="F98" s="51"/>
      <c r="G98" s="188"/>
    </row>
    <row r="99" spans="2:7" x14ac:dyDescent="0.25">
      <c r="B99" s="184">
        <v>48</v>
      </c>
      <c r="C99" s="51"/>
      <c r="D99" s="51"/>
      <c r="E99" s="187"/>
      <c r="F99" s="51"/>
      <c r="G99" s="188"/>
    </row>
    <row r="100" spans="2:7" x14ac:dyDescent="0.25">
      <c r="B100" s="184">
        <v>49</v>
      </c>
      <c r="C100" s="209"/>
      <c r="D100" s="51"/>
      <c r="E100" s="187"/>
      <c r="F100" s="51"/>
      <c r="G100" s="188"/>
    </row>
    <row r="101" spans="2:7" x14ac:dyDescent="0.25">
      <c r="B101" s="184">
        <v>50</v>
      </c>
      <c r="C101" s="51"/>
      <c r="D101" s="51"/>
      <c r="E101" s="187"/>
      <c r="F101" s="51"/>
      <c r="G101" s="188"/>
    </row>
    <row r="102" spans="2:7" x14ac:dyDescent="0.25">
      <c r="C102" s="118"/>
    </row>
    <row r="103" spans="2:7" ht="15" customHeight="1" x14ac:dyDescent="0.25">
      <c r="B103" s="542" t="s">
        <v>133</v>
      </c>
      <c r="C103" s="542"/>
      <c r="D103" s="542"/>
      <c r="E103" s="542"/>
      <c r="F103" s="542"/>
      <c r="G103" s="542"/>
    </row>
    <row r="104" spans="2:7" x14ac:dyDescent="0.25">
      <c r="B104" s="183" t="s">
        <v>101</v>
      </c>
      <c r="C104" s="24" t="s">
        <v>17</v>
      </c>
      <c r="D104" s="24" t="s">
        <v>39</v>
      </c>
      <c r="E104" s="24" t="s">
        <v>107</v>
      </c>
      <c r="F104" s="24" t="s">
        <v>134</v>
      </c>
      <c r="G104" s="24" t="s">
        <v>109</v>
      </c>
    </row>
    <row r="105" spans="2:7" x14ac:dyDescent="0.25">
      <c r="B105" s="184">
        <v>1</v>
      </c>
      <c r="C105" s="187"/>
      <c r="D105" s="187"/>
      <c r="E105" s="188"/>
      <c r="F105" s="189"/>
      <c r="G105" s="188"/>
    </row>
    <row r="106" spans="2:7" x14ac:dyDescent="0.25">
      <c r="B106" s="184">
        <v>2</v>
      </c>
      <c r="C106" s="189"/>
      <c r="D106" s="189"/>
      <c r="E106" s="188"/>
      <c r="F106" s="189"/>
      <c r="G106" s="188"/>
    </row>
    <row r="107" spans="2:7" x14ac:dyDescent="0.25">
      <c r="B107" s="184">
        <v>3</v>
      </c>
      <c r="C107" s="189"/>
      <c r="D107" s="189"/>
      <c r="E107" s="188"/>
      <c r="F107" s="189"/>
      <c r="G107" s="188"/>
    </row>
    <row r="108" spans="2:7" x14ac:dyDescent="0.25">
      <c r="B108" s="184">
        <v>4</v>
      </c>
      <c r="C108" s="189"/>
      <c r="D108" s="189"/>
      <c r="E108" s="188"/>
      <c r="F108" s="189"/>
      <c r="G108" s="188"/>
    </row>
    <row r="109" spans="2:7" x14ac:dyDescent="0.25">
      <c r="B109" s="184">
        <v>5</v>
      </c>
      <c r="C109" s="189"/>
      <c r="D109" s="189"/>
      <c r="E109" s="188"/>
      <c r="F109" s="189"/>
      <c r="G109" s="188"/>
    </row>
    <row r="110" spans="2:7" x14ac:dyDescent="0.25">
      <c r="B110" s="184">
        <v>6</v>
      </c>
      <c r="C110" s="189"/>
      <c r="D110" s="189"/>
      <c r="E110" s="188"/>
      <c r="F110" s="189"/>
      <c r="G110" s="188"/>
    </row>
    <row r="111" spans="2:7" x14ac:dyDescent="0.25">
      <c r="B111" s="184">
        <v>7</v>
      </c>
      <c r="C111" s="189"/>
      <c r="D111" s="189"/>
      <c r="E111" s="188"/>
      <c r="F111" s="189"/>
      <c r="G111" s="188"/>
    </row>
    <row r="112" spans="2:7" x14ac:dyDescent="0.25">
      <c r="B112" s="184">
        <v>8</v>
      </c>
      <c r="C112" s="189"/>
      <c r="D112" s="189"/>
      <c r="E112" s="188"/>
      <c r="F112" s="189"/>
      <c r="G112" s="188"/>
    </row>
    <row r="113" spans="2:8" x14ac:dyDescent="0.25">
      <c r="B113" s="184">
        <v>9</v>
      </c>
      <c r="C113" s="189"/>
      <c r="D113" s="189"/>
      <c r="E113" s="188"/>
      <c r="F113" s="189"/>
      <c r="G113" s="188"/>
    </row>
    <row r="114" spans="2:8" x14ac:dyDescent="0.25">
      <c r="B114" s="184">
        <v>10</v>
      </c>
      <c r="C114" s="189"/>
      <c r="D114" s="189"/>
      <c r="E114" s="188"/>
      <c r="F114" s="189"/>
      <c r="G114" s="188"/>
    </row>
    <row r="115" spans="2:8" x14ac:dyDescent="0.25">
      <c r="B115" s="184">
        <v>11</v>
      </c>
      <c r="C115" s="189"/>
      <c r="D115" s="189"/>
      <c r="E115" s="188"/>
      <c r="F115" s="189"/>
      <c r="G115" s="188"/>
    </row>
    <row r="116" spans="2:8" x14ac:dyDescent="0.25">
      <c r="B116" s="184">
        <v>12</v>
      </c>
      <c r="C116" s="189"/>
      <c r="D116" s="189"/>
      <c r="E116" s="188"/>
      <c r="F116" s="189"/>
      <c r="G116" s="188"/>
    </row>
    <row r="117" spans="2:8" x14ac:dyDescent="0.25">
      <c r="B117" s="184">
        <v>13</v>
      </c>
      <c r="C117" s="189"/>
      <c r="D117" s="189"/>
      <c r="E117" s="188"/>
      <c r="F117" s="189"/>
      <c r="G117" s="188"/>
    </row>
    <row r="118" spans="2:8" x14ac:dyDescent="0.25">
      <c r="B118" s="184">
        <v>14</v>
      </c>
      <c r="C118" s="189"/>
      <c r="D118" s="189"/>
      <c r="E118" s="188"/>
      <c r="F118" s="189"/>
      <c r="G118" s="188"/>
    </row>
    <row r="119" spans="2:8" x14ac:dyDescent="0.25">
      <c r="B119" s="184">
        <v>15</v>
      </c>
      <c r="C119" s="189"/>
      <c r="D119" s="189"/>
      <c r="E119" s="188"/>
      <c r="F119" s="189"/>
      <c r="G119" s="188"/>
    </row>
    <row r="120" spans="2:8" x14ac:dyDescent="0.25">
      <c r="B120" s="184">
        <v>16</v>
      </c>
      <c r="C120" s="189"/>
      <c r="D120" s="189"/>
      <c r="E120" s="188"/>
      <c r="F120" s="189"/>
      <c r="G120" s="188"/>
    </row>
    <row r="121" spans="2:8" x14ac:dyDescent="0.25">
      <c r="B121" s="184">
        <v>17</v>
      </c>
      <c r="C121" s="189"/>
      <c r="D121" s="189"/>
      <c r="E121" s="188"/>
      <c r="F121" s="189"/>
      <c r="G121" s="188"/>
    </row>
    <row r="122" spans="2:8" x14ac:dyDescent="0.25">
      <c r="C122" s="118"/>
    </row>
    <row r="123" spans="2:8" s="63" customFormat="1" ht="20.100000000000001" customHeight="1" x14ac:dyDescent="0.25">
      <c r="B123" s="538" t="s">
        <v>252</v>
      </c>
      <c r="C123" s="539"/>
      <c r="D123" s="539"/>
      <c r="E123" s="539"/>
      <c r="F123" s="539"/>
      <c r="G123" s="539"/>
      <c r="H123" s="65"/>
    </row>
    <row r="124" spans="2:8" x14ac:dyDescent="0.25">
      <c r="B124" s="183" t="s">
        <v>101</v>
      </c>
      <c r="C124" s="24" t="s">
        <v>17</v>
      </c>
      <c r="D124" s="24" t="s">
        <v>39</v>
      </c>
      <c r="E124" s="24" t="s">
        <v>107</v>
      </c>
      <c r="F124" s="24" t="s">
        <v>134</v>
      </c>
      <c r="G124" s="24" t="s">
        <v>135</v>
      </c>
    </row>
    <row r="125" spans="2:8" x14ac:dyDescent="0.25">
      <c r="B125" s="184">
        <v>1</v>
      </c>
      <c r="C125" s="51"/>
      <c r="D125" s="51"/>
      <c r="E125" s="187"/>
      <c r="F125" s="51"/>
      <c r="G125" s="187"/>
    </row>
    <row r="126" spans="2:8" x14ac:dyDescent="0.25">
      <c r="B126" s="184">
        <v>2</v>
      </c>
      <c r="C126" s="51"/>
      <c r="D126" s="51"/>
      <c r="E126" s="187"/>
      <c r="F126" s="51"/>
      <c r="G126" s="187"/>
    </row>
    <row r="127" spans="2:8" x14ac:dyDescent="0.25">
      <c r="B127" s="184">
        <v>3</v>
      </c>
      <c r="C127" s="51"/>
      <c r="D127" s="51"/>
      <c r="E127" s="187"/>
      <c r="F127" s="51"/>
      <c r="G127" s="187"/>
    </row>
    <row r="128" spans="2:8" x14ac:dyDescent="0.25">
      <c r="B128" s="184">
        <v>4</v>
      </c>
      <c r="C128" s="51"/>
      <c r="D128" s="51"/>
      <c r="E128" s="187"/>
      <c r="F128" s="51"/>
      <c r="G128" s="187"/>
    </row>
    <row r="129" spans="2:7" x14ac:dyDescent="0.25">
      <c r="B129" s="184">
        <v>5</v>
      </c>
      <c r="C129" s="51"/>
      <c r="D129" s="51"/>
      <c r="E129" s="187"/>
      <c r="F129" s="51"/>
      <c r="G129" s="187"/>
    </row>
    <row r="130" spans="2:7" x14ac:dyDescent="0.25">
      <c r="B130" s="184">
        <v>6</v>
      </c>
      <c r="C130" s="51"/>
      <c r="D130" s="51"/>
      <c r="E130" s="187"/>
      <c r="F130" s="51"/>
      <c r="G130" s="187"/>
    </row>
    <row r="131" spans="2:7" x14ac:dyDescent="0.25">
      <c r="B131" s="184">
        <v>7</v>
      </c>
      <c r="C131" s="51"/>
      <c r="D131" s="51"/>
      <c r="E131" s="187"/>
      <c r="F131" s="51"/>
      <c r="G131" s="187"/>
    </row>
    <row r="132" spans="2:7" x14ac:dyDescent="0.25">
      <c r="B132" s="184">
        <v>8</v>
      </c>
      <c r="C132" s="51"/>
      <c r="D132" s="51"/>
      <c r="E132" s="187"/>
      <c r="F132" s="51"/>
      <c r="G132" s="187"/>
    </row>
    <row r="133" spans="2:7" x14ac:dyDescent="0.25">
      <c r="B133" s="184">
        <v>9</v>
      </c>
      <c r="C133" s="51"/>
      <c r="D133" s="51"/>
      <c r="E133" s="187"/>
      <c r="F133" s="51"/>
      <c r="G133" s="187"/>
    </row>
    <row r="134" spans="2:7" x14ac:dyDescent="0.25">
      <c r="B134" s="184">
        <v>10</v>
      </c>
      <c r="C134" s="51"/>
      <c r="D134" s="51"/>
      <c r="E134" s="187"/>
      <c r="F134" s="51"/>
      <c r="G134" s="187"/>
    </row>
    <row r="135" spans="2:7" x14ac:dyDescent="0.25">
      <c r="B135" s="184">
        <v>11</v>
      </c>
      <c r="C135" s="51"/>
      <c r="D135" s="51"/>
      <c r="E135" s="187"/>
      <c r="F135" s="51"/>
      <c r="G135" s="187"/>
    </row>
    <row r="136" spans="2:7" x14ac:dyDescent="0.25">
      <c r="B136" s="184">
        <v>12</v>
      </c>
      <c r="C136" s="51"/>
      <c r="D136" s="51"/>
      <c r="E136" s="187"/>
      <c r="F136" s="51"/>
      <c r="G136" s="187"/>
    </row>
    <row r="137" spans="2:7" x14ac:dyDescent="0.25">
      <c r="B137" s="184">
        <v>13</v>
      </c>
      <c r="C137" s="51"/>
      <c r="D137" s="51"/>
      <c r="E137" s="187"/>
      <c r="F137" s="51"/>
      <c r="G137" s="187"/>
    </row>
    <row r="138" spans="2:7" x14ac:dyDescent="0.25">
      <c r="B138" s="184">
        <v>14</v>
      </c>
      <c r="C138" s="51"/>
      <c r="D138" s="51"/>
      <c r="E138" s="187"/>
      <c r="F138" s="51"/>
      <c r="G138" s="187"/>
    </row>
    <row r="139" spans="2:7" x14ac:dyDescent="0.25">
      <c r="B139" s="184">
        <v>15</v>
      </c>
      <c r="C139" s="51"/>
      <c r="D139" s="51"/>
      <c r="E139" s="187"/>
      <c r="F139" s="51"/>
      <c r="G139" s="187"/>
    </row>
    <row r="140" spans="2:7" x14ac:dyDescent="0.25">
      <c r="B140" s="184">
        <v>16</v>
      </c>
      <c r="C140" s="51"/>
      <c r="D140" s="51"/>
      <c r="E140" s="187"/>
      <c r="F140" s="51"/>
      <c r="G140" s="187"/>
    </row>
    <row r="141" spans="2:7" x14ac:dyDescent="0.25">
      <c r="B141" s="184">
        <v>17</v>
      </c>
      <c r="C141" s="51"/>
      <c r="D141" s="51"/>
      <c r="E141" s="187"/>
      <c r="F141" s="51"/>
      <c r="G141" s="187"/>
    </row>
    <row r="142" spans="2:7" x14ac:dyDescent="0.25">
      <c r="B142" s="184">
        <v>18</v>
      </c>
      <c r="C142" s="51"/>
      <c r="D142" s="51"/>
      <c r="E142" s="187"/>
      <c r="F142" s="51"/>
      <c r="G142" s="187"/>
    </row>
    <row r="143" spans="2:7" x14ac:dyDescent="0.25">
      <c r="C143" s="118"/>
    </row>
    <row r="144" spans="2:7" x14ac:dyDescent="0.25">
      <c r="C144" s="118"/>
    </row>
    <row r="145" spans="3:3" x14ac:dyDescent="0.25">
      <c r="C145" s="118"/>
    </row>
    <row r="146" spans="3:3" x14ac:dyDescent="0.25">
      <c r="C146" s="118"/>
    </row>
    <row r="147" spans="3:3" x14ac:dyDescent="0.25">
      <c r="C147" s="120"/>
    </row>
    <row r="148" spans="3:3" x14ac:dyDescent="0.25">
      <c r="C148" s="120"/>
    </row>
    <row r="149" spans="3:3" x14ac:dyDescent="0.25">
      <c r="C149" s="120"/>
    </row>
    <row r="150" spans="3:3" x14ac:dyDescent="0.25">
      <c r="C150" s="120"/>
    </row>
    <row r="151" spans="3:3" x14ac:dyDescent="0.25">
      <c r="C151" s="120"/>
    </row>
    <row r="152" spans="3:3" x14ac:dyDescent="0.25">
      <c r="C152" s="120"/>
    </row>
  </sheetData>
  <sheetProtection selectLockedCells="1"/>
  <mergeCells count="11">
    <mergeCell ref="B123:G123"/>
    <mergeCell ref="B24:F24"/>
    <mergeCell ref="B103:G103"/>
    <mergeCell ref="B50:G50"/>
    <mergeCell ref="B48:G48"/>
    <mergeCell ref="B39:F39"/>
    <mergeCell ref="B22:H22"/>
    <mergeCell ref="B23:H23"/>
    <mergeCell ref="B1:H1"/>
    <mergeCell ref="B3:H3"/>
    <mergeCell ref="B21:H21"/>
  </mergeCells>
  <dataValidations xWindow="1349" yWindow="864" count="5">
    <dataValidation type="list" allowBlank="1" showInputMessage="1" showErrorMessage="1" sqref="C105:C121 C52:C101 C5:C20 C125:C142" xr:uid="{00000000-0002-0000-0300-000000000000}">
      <formula1>Članovi</formula1>
    </dataValidation>
    <dataValidation allowBlank="1" showInputMessage="1" showErrorMessage="1" prompt="ako unutar iste uzrasne katagorije postoje dvije ili više ekipa u natjecanju upisuje se naziv ekipe npr.Prstići I, Prstići II ...." sqref="C26:C37 C41:C45" xr:uid="{00000000-0002-0000-0300-000001000000}"/>
    <dataValidation type="list" allowBlank="1" showInputMessage="1" showErrorMessage="1" sqref="D5:D20 D26:D37 D41:D45 D52:D101 D105:D121 D125:D142" xr:uid="{00000000-0002-0000-0300-000002000000}">
      <formula1>Kategorija</formula1>
    </dataValidation>
    <dataValidation allowBlank="1" showInputMessage="1" showErrorMessage="1" prompt="npr. ako je ostvareno treće mjesto u konkurenciji od 13 natjecetalja upisuje se 3/13" sqref="F125:F142 F52:F101" xr:uid="{00000000-0002-0000-0300-000003000000}"/>
    <dataValidation allowBlank="1" showInputMessage="1" showErrorMessage="1" prompt="npr. ako je ekipa osvojila treće mjesto u konkurenciji od 13 ekipa upisuje se 3/13" sqref="F26:F37 F41:F45 F105:F121" xr:uid="{00000000-0002-0000-0300-000004000000}"/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101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H427"/>
  <sheetViews>
    <sheetView showGridLines="0" workbookViewId="0">
      <selection activeCell="D4" sqref="D4:G4"/>
    </sheetView>
  </sheetViews>
  <sheetFormatPr defaultColWidth="9.140625" defaultRowHeight="15" x14ac:dyDescent="0.25"/>
  <cols>
    <col min="1" max="1" width="9.140625" style="65"/>
    <col min="2" max="2" width="9.7109375" style="63" customWidth="1"/>
    <col min="3" max="7" width="12.7109375" style="65" customWidth="1"/>
    <col min="8" max="8" width="9.7109375" style="65" customWidth="1"/>
    <col min="9" max="10" width="9.140625" style="65"/>
    <col min="11" max="11" width="19.85546875" style="65" customWidth="1"/>
    <col min="12" max="16384" width="9.140625" style="65"/>
  </cols>
  <sheetData>
    <row r="2" spans="2:8" s="63" customFormat="1" ht="20.100000000000001" customHeight="1" x14ac:dyDescent="0.3">
      <c r="B2" s="532" t="s">
        <v>271</v>
      </c>
      <c r="C2" s="532"/>
      <c r="D2" s="532"/>
      <c r="E2" s="532"/>
      <c r="F2" s="532"/>
      <c r="G2" s="532"/>
      <c r="H2" s="532"/>
    </row>
    <row r="3" spans="2:8" thickBot="1" x14ac:dyDescent="0.35"/>
    <row r="4" spans="2:8" x14ac:dyDescent="0.25">
      <c r="B4" s="550" t="s">
        <v>39</v>
      </c>
      <c r="C4" s="551"/>
      <c r="D4" s="552"/>
      <c r="E4" s="553"/>
      <c r="F4" s="553"/>
      <c r="G4" s="553"/>
      <c r="H4" s="201">
        <f>SUM(H6:H18)</f>
        <v>0</v>
      </c>
    </row>
    <row r="5" spans="2:8" ht="15" customHeight="1" x14ac:dyDescent="0.25">
      <c r="B5" s="554" t="s">
        <v>120</v>
      </c>
      <c r="C5" s="555"/>
      <c r="D5" s="556"/>
      <c r="E5" s="557"/>
      <c r="F5" s="557"/>
      <c r="G5" s="557"/>
      <c r="H5" s="202">
        <f>SUM(H8:H19)</f>
        <v>0</v>
      </c>
    </row>
    <row r="6" spans="2:8" ht="30" x14ac:dyDescent="0.25">
      <c r="B6" s="549" t="s">
        <v>116</v>
      </c>
      <c r="C6" s="177"/>
      <c r="D6" s="558" t="s">
        <v>121</v>
      </c>
      <c r="E6" s="558"/>
      <c r="F6" s="558" t="s">
        <v>122</v>
      </c>
      <c r="G6" s="559"/>
      <c r="H6" s="194" t="s">
        <v>117</v>
      </c>
    </row>
    <row r="7" spans="2:8" ht="15.75" thickBot="1" x14ac:dyDescent="0.3">
      <c r="B7" s="561"/>
      <c r="C7" s="195"/>
      <c r="D7" s="25" t="s">
        <v>123</v>
      </c>
      <c r="E7" s="25" t="s">
        <v>124</v>
      </c>
      <c r="F7" s="25" t="s">
        <v>123</v>
      </c>
      <c r="G7" s="26" t="s">
        <v>124</v>
      </c>
      <c r="H7" s="196"/>
    </row>
    <row r="8" spans="2:8" x14ac:dyDescent="0.25">
      <c r="B8" s="543" t="s">
        <v>33</v>
      </c>
      <c r="C8" s="58" t="s">
        <v>118</v>
      </c>
      <c r="D8" s="203"/>
      <c r="E8" s="203"/>
      <c r="F8" s="204"/>
      <c r="G8" s="205"/>
      <c r="H8" s="206">
        <f>((+E8-D8)+(G8-F8))*24</f>
        <v>0</v>
      </c>
    </row>
    <row r="9" spans="2:8" ht="15.75" thickBot="1" x14ac:dyDescent="0.3">
      <c r="B9" s="544"/>
      <c r="C9" s="59" t="s">
        <v>119</v>
      </c>
      <c r="D9" s="545"/>
      <c r="E9" s="546"/>
      <c r="F9" s="545"/>
      <c r="G9" s="547"/>
      <c r="H9" s="207"/>
    </row>
    <row r="10" spans="2:8" x14ac:dyDescent="0.25">
      <c r="B10" s="548" t="s">
        <v>34</v>
      </c>
      <c r="C10" s="60" t="s">
        <v>118</v>
      </c>
      <c r="D10" s="208"/>
      <c r="E10" s="208"/>
      <c r="F10" s="204"/>
      <c r="G10" s="205"/>
      <c r="H10" s="206">
        <f>((+E10-D10)+(G10-F10))*24</f>
        <v>0</v>
      </c>
    </row>
    <row r="11" spans="2:8" ht="15.75" thickBot="1" x14ac:dyDescent="0.3">
      <c r="B11" s="549"/>
      <c r="C11" s="61" t="s">
        <v>119</v>
      </c>
      <c r="D11" s="545"/>
      <c r="E11" s="546"/>
      <c r="F11" s="545"/>
      <c r="G11" s="547"/>
      <c r="H11" s="210"/>
    </row>
    <row r="12" spans="2:8" x14ac:dyDescent="0.25">
      <c r="B12" s="543" t="s">
        <v>35</v>
      </c>
      <c r="C12" s="58" t="s">
        <v>118</v>
      </c>
      <c r="D12" s="211"/>
      <c r="E12" s="211"/>
      <c r="F12" s="204"/>
      <c r="G12" s="205"/>
      <c r="H12" s="206">
        <f>((+E12-D12)+(G12-F12))*24</f>
        <v>0</v>
      </c>
    </row>
    <row r="13" spans="2:8" ht="15.75" thickBot="1" x14ac:dyDescent="0.3">
      <c r="B13" s="544"/>
      <c r="C13" s="59" t="s">
        <v>119</v>
      </c>
      <c r="D13" s="545"/>
      <c r="E13" s="546"/>
      <c r="F13" s="545"/>
      <c r="G13" s="547"/>
      <c r="H13" s="207"/>
    </row>
    <row r="14" spans="2:8" x14ac:dyDescent="0.25">
      <c r="B14" s="548" t="s">
        <v>36</v>
      </c>
      <c r="C14" s="60" t="s">
        <v>118</v>
      </c>
      <c r="D14" s="209"/>
      <c r="E14" s="209"/>
      <c r="F14" s="204"/>
      <c r="G14" s="205"/>
      <c r="H14" s="206">
        <f>((+E14-D14)+(G14-F14))*24</f>
        <v>0</v>
      </c>
    </row>
    <row r="15" spans="2:8" ht="15.75" thickBot="1" x14ac:dyDescent="0.3">
      <c r="B15" s="549"/>
      <c r="C15" s="61" t="s">
        <v>119</v>
      </c>
      <c r="D15" s="545"/>
      <c r="E15" s="546"/>
      <c r="F15" s="545"/>
      <c r="G15" s="547"/>
      <c r="H15" s="210"/>
    </row>
    <row r="16" spans="2:8" x14ac:dyDescent="0.25">
      <c r="B16" s="543" t="s">
        <v>37</v>
      </c>
      <c r="C16" s="58" t="s">
        <v>118</v>
      </c>
      <c r="D16" s="211"/>
      <c r="E16" s="211"/>
      <c r="F16" s="204"/>
      <c r="G16" s="205"/>
      <c r="H16" s="206">
        <f>((+E16-D16)+(G16-F16))*24</f>
        <v>0</v>
      </c>
    </row>
    <row r="17" spans="2:8" ht="15.75" thickBot="1" x14ac:dyDescent="0.3">
      <c r="B17" s="544"/>
      <c r="C17" s="59" t="s">
        <v>119</v>
      </c>
      <c r="D17" s="545"/>
      <c r="E17" s="546"/>
      <c r="F17" s="545"/>
      <c r="G17" s="547"/>
      <c r="H17" s="207"/>
    </row>
    <row r="18" spans="2:8" x14ac:dyDescent="0.25">
      <c r="B18" s="543" t="s">
        <v>38</v>
      </c>
      <c r="C18" s="58" t="s">
        <v>118</v>
      </c>
      <c r="D18" s="203"/>
      <c r="E18" s="203"/>
      <c r="F18" s="211"/>
      <c r="G18" s="212"/>
      <c r="H18" s="206">
        <f>((+E18-D18)+(G18-F18))*24</f>
        <v>0</v>
      </c>
    </row>
    <row r="19" spans="2:8" ht="15.75" thickBot="1" x14ac:dyDescent="0.3">
      <c r="B19" s="544"/>
      <c r="C19" s="59" t="s">
        <v>119</v>
      </c>
      <c r="D19" s="545"/>
      <c r="E19" s="546"/>
      <c r="F19" s="545"/>
      <c r="G19" s="547"/>
      <c r="H19" s="207"/>
    </row>
    <row r="20" spans="2:8" ht="15.75" thickBot="1" x14ac:dyDescent="0.3"/>
    <row r="21" spans="2:8" x14ac:dyDescent="0.25">
      <c r="B21" s="550" t="s">
        <v>39</v>
      </c>
      <c r="C21" s="551"/>
      <c r="D21" s="552"/>
      <c r="E21" s="553"/>
      <c r="F21" s="553"/>
      <c r="G21" s="553"/>
      <c r="H21" s="201">
        <f>SUM(H23:H35)</f>
        <v>0</v>
      </c>
    </row>
    <row r="22" spans="2:8" x14ac:dyDescent="0.25">
      <c r="B22" s="554" t="s">
        <v>120</v>
      </c>
      <c r="C22" s="555"/>
      <c r="D22" s="556"/>
      <c r="E22" s="557"/>
      <c r="F22" s="557"/>
      <c r="G22" s="557"/>
      <c r="H22" s="202">
        <f>SUM(H25:H36)</f>
        <v>0</v>
      </c>
    </row>
    <row r="23" spans="2:8" ht="30" x14ac:dyDescent="0.25">
      <c r="B23" s="197" t="s">
        <v>116</v>
      </c>
      <c r="C23" s="177"/>
      <c r="D23" s="558" t="s">
        <v>121</v>
      </c>
      <c r="E23" s="558"/>
      <c r="F23" s="558" t="s">
        <v>122</v>
      </c>
      <c r="G23" s="559"/>
      <c r="H23" s="194" t="s">
        <v>117</v>
      </c>
    </row>
    <row r="24" spans="2:8" ht="15.75" thickBot="1" x14ac:dyDescent="0.3">
      <c r="B24" s="198"/>
      <c r="C24" s="195"/>
      <c r="D24" s="25" t="s">
        <v>123</v>
      </c>
      <c r="E24" s="25" t="s">
        <v>124</v>
      </c>
      <c r="F24" s="25" t="s">
        <v>123</v>
      </c>
      <c r="G24" s="26" t="s">
        <v>124</v>
      </c>
      <c r="H24" s="196"/>
    </row>
    <row r="25" spans="2:8" x14ac:dyDescent="0.25">
      <c r="B25" s="543" t="s">
        <v>33</v>
      </c>
      <c r="C25" s="58" t="s">
        <v>118</v>
      </c>
      <c r="D25" s="203"/>
      <c r="E25" s="203"/>
      <c r="F25" s="204"/>
      <c r="G25" s="205"/>
      <c r="H25" s="206">
        <f>((+E25-D25)+(G25-F25))*24</f>
        <v>0</v>
      </c>
    </row>
    <row r="26" spans="2:8" ht="15.75" thickBot="1" x14ac:dyDescent="0.3">
      <c r="B26" s="544"/>
      <c r="C26" s="59" t="s">
        <v>119</v>
      </c>
      <c r="D26" s="545"/>
      <c r="E26" s="546"/>
      <c r="F26" s="545"/>
      <c r="G26" s="547"/>
      <c r="H26" s="207"/>
    </row>
    <row r="27" spans="2:8" x14ac:dyDescent="0.25">
      <c r="B27" s="548" t="s">
        <v>34</v>
      </c>
      <c r="C27" s="60" t="s">
        <v>118</v>
      </c>
      <c r="D27" s="209"/>
      <c r="E27" s="209"/>
      <c r="F27" s="204"/>
      <c r="G27" s="205"/>
      <c r="H27" s="206">
        <f>((+E27-D27)+(G27-F27))*24</f>
        <v>0</v>
      </c>
    </row>
    <row r="28" spans="2:8" ht="15.75" thickBot="1" x14ac:dyDescent="0.3">
      <c r="B28" s="549"/>
      <c r="C28" s="61" t="s">
        <v>119</v>
      </c>
      <c r="D28" s="545"/>
      <c r="E28" s="546"/>
      <c r="F28" s="545"/>
      <c r="G28" s="547"/>
      <c r="H28" s="210"/>
    </row>
    <row r="29" spans="2:8" x14ac:dyDescent="0.25">
      <c r="B29" s="543" t="s">
        <v>35</v>
      </c>
      <c r="C29" s="58" t="s">
        <v>118</v>
      </c>
      <c r="D29" s="203"/>
      <c r="E29" s="203"/>
      <c r="F29" s="204"/>
      <c r="G29" s="205"/>
      <c r="H29" s="206">
        <f>((+E29-D29)+(G29-F29))*24</f>
        <v>0</v>
      </c>
    </row>
    <row r="30" spans="2:8" ht="15.75" thickBot="1" x14ac:dyDescent="0.3">
      <c r="B30" s="544"/>
      <c r="C30" s="59" t="s">
        <v>119</v>
      </c>
      <c r="D30" s="545"/>
      <c r="E30" s="546"/>
      <c r="F30" s="545"/>
      <c r="G30" s="547"/>
      <c r="H30" s="207"/>
    </row>
    <row r="31" spans="2:8" x14ac:dyDescent="0.25">
      <c r="B31" s="548" t="s">
        <v>36</v>
      </c>
      <c r="C31" s="60" t="s">
        <v>118</v>
      </c>
      <c r="D31" s="209"/>
      <c r="E31" s="209"/>
      <c r="F31" s="204"/>
      <c r="G31" s="205"/>
      <c r="H31" s="206">
        <f>((+E31-D31)+(G31-F31))*24</f>
        <v>0</v>
      </c>
    </row>
    <row r="32" spans="2:8" ht="15.75" thickBot="1" x14ac:dyDescent="0.3">
      <c r="B32" s="549"/>
      <c r="C32" s="61" t="s">
        <v>119</v>
      </c>
      <c r="D32" s="545"/>
      <c r="E32" s="546"/>
      <c r="F32" s="545"/>
      <c r="G32" s="547"/>
      <c r="H32" s="210"/>
    </row>
    <row r="33" spans="2:8" x14ac:dyDescent="0.25">
      <c r="B33" s="543" t="s">
        <v>37</v>
      </c>
      <c r="C33" s="58" t="s">
        <v>118</v>
      </c>
      <c r="D33" s="203"/>
      <c r="E33" s="203"/>
      <c r="F33" s="204"/>
      <c r="G33" s="205"/>
      <c r="H33" s="206">
        <f>((+E33-D33)+(G33-F33))*24</f>
        <v>0</v>
      </c>
    </row>
    <row r="34" spans="2:8" ht="15.75" thickBot="1" x14ac:dyDescent="0.3">
      <c r="B34" s="544"/>
      <c r="C34" s="59" t="s">
        <v>119</v>
      </c>
      <c r="D34" s="545"/>
      <c r="E34" s="546"/>
      <c r="F34" s="545"/>
      <c r="G34" s="547"/>
      <c r="H34" s="207"/>
    </row>
    <row r="35" spans="2:8" x14ac:dyDescent="0.25">
      <c r="B35" s="543" t="s">
        <v>38</v>
      </c>
      <c r="C35" s="58" t="s">
        <v>118</v>
      </c>
      <c r="D35" s="211"/>
      <c r="E35" s="211"/>
      <c r="F35" s="204"/>
      <c r="G35" s="205"/>
      <c r="H35" s="206">
        <f>((+E35-D35)+(G35-F35))*24</f>
        <v>0</v>
      </c>
    </row>
    <row r="36" spans="2:8" ht="15.75" thickBot="1" x14ac:dyDescent="0.3">
      <c r="B36" s="544"/>
      <c r="C36" s="59" t="s">
        <v>119</v>
      </c>
      <c r="D36" s="545"/>
      <c r="E36" s="546"/>
      <c r="F36" s="545"/>
      <c r="G36" s="546"/>
      <c r="H36" s="207"/>
    </row>
    <row r="37" spans="2:8" ht="15.75" thickBot="1" x14ac:dyDescent="0.3"/>
    <row r="38" spans="2:8" x14ac:dyDescent="0.25">
      <c r="B38" s="550" t="s">
        <v>39</v>
      </c>
      <c r="C38" s="551"/>
      <c r="D38" s="552"/>
      <c r="E38" s="553"/>
      <c r="F38" s="553"/>
      <c r="G38" s="553"/>
      <c r="H38" s="201">
        <f>SUM(H40:H52)</f>
        <v>0</v>
      </c>
    </row>
    <row r="39" spans="2:8" x14ac:dyDescent="0.25">
      <c r="B39" s="554" t="s">
        <v>120</v>
      </c>
      <c r="C39" s="555"/>
      <c r="D39" s="556"/>
      <c r="E39" s="557"/>
      <c r="F39" s="557"/>
      <c r="G39" s="557"/>
      <c r="H39" s="202">
        <f>SUM(H42:H53)</f>
        <v>0</v>
      </c>
    </row>
    <row r="40" spans="2:8" ht="30" x14ac:dyDescent="0.25">
      <c r="B40" s="197" t="s">
        <v>116</v>
      </c>
      <c r="C40" s="177"/>
      <c r="D40" s="558" t="s">
        <v>121</v>
      </c>
      <c r="E40" s="558"/>
      <c r="F40" s="558" t="s">
        <v>122</v>
      </c>
      <c r="G40" s="559"/>
      <c r="H40" s="194" t="s">
        <v>117</v>
      </c>
    </row>
    <row r="41" spans="2:8" ht="15.75" thickBot="1" x14ac:dyDescent="0.3">
      <c r="B41" s="198"/>
      <c r="C41" s="195"/>
      <c r="D41" s="25" t="s">
        <v>123</v>
      </c>
      <c r="E41" s="25" t="s">
        <v>124</v>
      </c>
      <c r="F41" s="25" t="s">
        <v>123</v>
      </c>
      <c r="G41" s="26" t="s">
        <v>124</v>
      </c>
      <c r="H41" s="196"/>
    </row>
    <row r="42" spans="2:8" x14ac:dyDescent="0.25">
      <c r="B42" s="543" t="s">
        <v>33</v>
      </c>
      <c r="C42" s="58" t="s">
        <v>118</v>
      </c>
      <c r="D42" s="326"/>
      <c r="E42" s="326"/>
      <c r="F42" s="204"/>
      <c r="G42" s="205"/>
      <c r="H42" s="206">
        <f>((+E42-D42)+(G42-F42))*24</f>
        <v>0</v>
      </c>
    </row>
    <row r="43" spans="2:8" ht="15.75" thickBot="1" x14ac:dyDescent="0.3">
      <c r="B43" s="544"/>
      <c r="C43" s="59" t="s">
        <v>119</v>
      </c>
      <c r="D43" s="327"/>
      <c r="E43" s="328"/>
      <c r="F43" s="545"/>
      <c r="G43" s="547"/>
      <c r="H43" s="207"/>
    </row>
    <row r="44" spans="2:8" x14ac:dyDescent="0.25">
      <c r="B44" s="548" t="s">
        <v>34</v>
      </c>
      <c r="C44" s="60" t="s">
        <v>118</v>
      </c>
      <c r="D44" s="329"/>
      <c r="E44" s="329"/>
      <c r="F44" s="204"/>
      <c r="G44" s="205"/>
      <c r="H44" s="206">
        <f>((+E44-D44)+(G44-F44))*24</f>
        <v>0</v>
      </c>
    </row>
    <row r="45" spans="2:8" ht="15.75" thickBot="1" x14ac:dyDescent="0.3">
      <c r="B45" s="549"/>
      <c r="C45" s="61" t="s">
        <v>119</v>
      </c>
      <c r="D45" s="327"/>
      <c r="E45" s="328"/>
      <c r="F45" s="545"/>
      <c r="G45" s="547"/>
      <c r="H45" s="210"/>
    </row>
    <row r="46" spans="2:8" x14ac:dyDescent="0.25">
      <c r="B46" s="543" t="s">
        <v>35</v>
      </c>
      <c r="C46" s="58" t="s">
        <v>118</v>
      </c>
      <c r="D46" s="326"/>
      <c r="E46" s="326"/>
      <c r="F46" s="204"/>
      <c r="G46" s="205"/>
      <c r="H46" s="206">
        <f>((+E46-D46)+(G46-F46))*24</f>
        <v>0</v>
      </c>
    </row>
    <row r="47" spans="2:8" ht="15.75" thickBot="1" x14ac:dyDescent="0.3">
      <c r="B47" s="544"/>
      <c r="C47" s="59" t="s">
        <v>119</v>
      </c>
      <c r="D47" s="327"/>
      <c r="E47" s="328"/>
      <c r="F47" s="545"/>
      <c r="G47" s="547"/>
      <c r="H47" s="207"/>
    </row>
    <row r="48" spans="2:8" x14ac:dyDescent="0.25">
      <c r="B48" s="548" t="s">
        <v>36</v>
      </c>
      <c r="C48" s="60" t="s">
        <v>118</v>
      </c>
      <c r="D48" s="329"/>
      <c r="E48" s="329"/>
      <c r="F48" s="204"/>
      <c r="G48" s="205"/>
      <c r="H48" s="206">
        <f>((+E48-D48)+(G48-F48))*24</f>
        <v>0</v>
      </c>
    </row>
    <row r="49" spans="2:8" ht="15.75" thickBot="1" x14ac:dyDescent="0.3">
      <c r="B49" s="549"/>
      <c r="C49" s="61" t="s">
        <v>119</v>
      </c>
      <c r="D49" s="327"/>
      <c r="E49" s="328"/>
      <c r="F49" s="545"/>
      <c r="G49" s="547"/>
      <c r="H49" s="210"/>
    </row>
    <row r="50" spans="2:8" x14ac:dyDescent="0.25">
      <c r="B50" s="543" t="s">
        <v>37</v>
      </c>
      <c r="C50" s="58" t="s">
        <v>118</v>
      </c>
      <c r="D50" s="326"/>
      <c r="E50" s="326"/>
      <c r="F50" s="204"/>
      <c r="G50" s="205"/>
      <c r="H50" s="206">
        <f>((+E50-D50)+(G50-F50))*24</f>
        <v>0</v>
      </c>
    </row>
    <row r="51" spans="2:8" ht="15.75" thickBot="1" x14ac:dyDescent="0.3">
      <c r="B51" s="544"/>
      <c r="C51" s="59" t="s">
        <v>119</v>
      </c>
      <c r="D51" s="327"/>
      <c r="E51" s="328"/>
      <c r="F51" s="545"/>
      <c r="G51" s="547"/>
      <c r="H51" s="207"/>
    </row>
    <row r="52" spans="2:8" x14ac:dyDescent="0.25">
      <c r="B52" s="543" t="s">
        <v>38</v>
      </c>
      <c r="C52" s="58" t="s">
        <v>118</v>
      </c>
      <c r="D52" s="211"/>
      <c r="E52" s="211"/>
      <c r="F52" s="211"/>
      <c r="G52" s="212"/>
      <c r="H52" s="206">
        <f>((+E52-D52)+(G52-F52))*24</f>
        <v>0</v>
      </c>
    </row>
    <row r="53" spans="2:8" ht="15.75" thickBot="1" x14ac:dyDescent="0.3">
      <c r="B53" s="544"/>
      <c r="C53" s="59" t="s">
        <v>119</v>
      </c>
      <c r="D53" s="545"/>
      <c r="E53" s="546"/>
      <c r="F53" s="545"/>
      <c r="G53" s="547"/>
      <c r="H53" s="207"/>
    </row>
    <row r="54" spans="2:8" ht="15.75" thickBot="1" x14ac:dyDescent="0.3"/>
    <row r="55" spans="2:8" x14ac:dyDescent="0.25">
      <c r="B55" s="550" t="s">
        <v>39</v>
      </c>
      <c r="C55" s="551"/>
      <c r="D55" s="552"/>
      <c r="E55" s="553"/>
      <c r="F55" s="553"/>
      <c r="G55" s="553"/>
      <c r="H55" s="201">
        <f>SUM(H57:H69)</f>
        <v>0</v>
      </c>
    </row>
    <row r="56" spans="2:8" x14ac:dyDescent="0.25">
      <c r="B56" s="554" t="s">
        <v>120</v>
      </c>
      <c r="C56" s="555"/>
      <c r="D56" s="556"/>
      <c r="E56" s="557"/>
      <c r="F56" s="557"/>
      <c r="G56" s="557"/>
      <c r="H56" s="202">
        <f>SUM(H59:H70)</f>
        <v>0</v>
      </c>
    </row>
    <row r="57" spans="2:8" ht="30" x14ac:dyDescent="0.25">
      <c r="B57" s="197" t="s">
        <v>116</v>
      </c>
      <c r="C57" s="177"/>
      <c r="D57" s="558" t="s">
        <v>121</v>
      </c>
      <c r="E57" s="558"/>
      <c r="F57" s="558" t="s">
        <v>122</v>
      </c>
      <c r="G57" s="559"/>
      <c r="H57" s="194" t="s">
        <v>117</v>
      </c>
    </row>
    <row r="58" spans="2:8" ht="15.75" thickBot="1" x14ac:dyDescent="0.3">
      <c r="B58" s="198"/>
      <c r="C58" s="195"/>
      <c r="D58" s="25" t="s">
        <v>123</v>
      </c>
      <c r="E58" s="25" t="s">
        <v>124</v>
      </c>
      <c r="F58" s="25" t="s">
        <v>123</v>
      </c>
      <c r="G58" s="26" t="s">
        <v>124</v>
      </c>
      <c r="H58" s="196"/>
    </row>
    <row r="59" spans="2:8" x14ac:dyDescent="0.25">
      <c r="B59" s="543" t="s">
        <v>33</v>
      </c>
      <c r="C59" s="58" t="s">
        <v>118</v>
      </c>
      <c r="D59" s="326"/>
      <c r="E59" s="326"/>
      <c r="F59" s="204"/>
      <c r="G59" s="205"/>
      <c r="H59" s="206">
        <f>((+E59-D59)+(G59-F59))*24</f>
        <v>0</v>
      </c>
    </row>
    <row r="60" spans="2:8" ht="15.75" thickBot="1" x14ac:dyDescent="0.3">
      <c r="B60" s="544"/>
      <c r="C60" s="59" t="s">
        <v>119</v>
      </c>
      <c r="D60" s="327"/>
      <c r="E60" s="328"/>
      <c r="F60" s="545"/>
      <c r="G60" s="547"/>
      <c r="H60" s="207"/>
    </row>
    <row r="61" spans="2:8" x14ac:dyDescent="0.25">
      <c r="B61" s="548" t="s">
        <v>34</v>
      </c>
      <c r="C61" s="60" t="s">
        <v>118</v>
      </c>
      <c r="D61" s="329"/>
      <c r="E61" s="329"/>
      <c r="F61" s="204"/>
      <c r="G61" s="205"/>
      <c r="H61" s="206">
        <f>((+E61-D61)+(G61-F61))*24</f>
        <v>0</v>
      </c>
    </row>
    <row r="62" spans="2:8" ht="15.75" thickBot="1" x14ac:dyDescent="0.3">
      <c r="B62" s="549"/>
      <c r="C62" s="61" t="s">
        <v>119</v>
      </c>
      <c r="D62" s="327"/>
      <c r="E62" s="328"/>
      <c r="F62" s="545"/>
      <c r="G62" s="547"/>
      <c r="H62" s="210"/>
    </row>
    <row r="63" spans="2:8" x14ac:dyDescent="0.25">
      <c r="B63" s="543" t="s">
        <v>35</v>
      </c>
      <c r="C63" s="58" t="s">
        <v>118</v>
      </c>
      <c r="D63" s="326"/>
      <c r="E63" s="326"/>
      <c r="F63" s="204"/>
      <c r="G63" s="205"/>
      <c r="H63" s="206">
        <f>((+E63-D63)+(G63-F63))*24</f>
        <v>0</v>
      </c>
    </row>
    <row r="64" spans="2:8" ht="15.75" thickBot="1" x14ac:dyDescent="0.3">
      <c r="B64" s="544"/>
      <c r="C64" s="59" t="s">
        <v>119</v>
      </c>
      <c r="D64" s="327"/>
      <c r="E64" s="328"/>
      <c r="F64" s="545"/>
      <c r="G64" s="547"/>
      <c r="H64" s="207"/>
    </row>
    <row r="65" spans="2:8" x14ac:dyDescent="0.25">
      <c r="B65" s="548" t="s">
        <v>36</v>
      </c>
      <c r="C65" s="60" t="s">
        <v>118</v>
      </c>
      <c r="D65" s="329"/>
      <c r="E65" s="329"/>
      <c r="F65" s="204"/>
      <c r="G65" s="205"/>
      <c r="H65" s="206">
        <f>((+E65-D65)+(G65-F65))*24</f>
        <v>0</v>
      </c>
    </row>
    <row r="66" spans="2:8" ht="15.75" thickBot="1" x14ac:dyDescent="0.3">
      <c r="B66" s="549"/>
      <c r="C66" s="61" t="s">
        <v>119</v>
      </c>
      <c r="D66" s="327"/>
      <c r="E66" s="328"/>
      <c r="F66" s="545"/>
      <c r="G66" s="547"/>
      <c r="H66" s="210"/>
    </row>
    <row r="67" spans="2:8" x14ac:dyDescent="0.25">
      <c r="B67" s="543" t="s">
        <v>37</v>
      </c>
      <c r="C67" s="58" t="s">
        <v>118</v>
      </c>
      <c r="D67" s="326"/>
      <c r="E67" s="326"/>
      <c r="F67" s="204"/>
      <c r="G67" s="205"/>
      <c r="H67" s="206">
        <f>((+E67-D67)+(G67-F67))*24</f>
        <v>0</v>
      </c>
    </row>
    <row r="68" spans="2:8" ht="15.75" thickBot="1" x14ac:dyDescent="0.3">
      <c r="B68" s="544"/>
      <c r="C68" s="59" t="s">
        <v>119</v>
      </c>
      <c r="D68" s="327"/>
      <c r="E68" s="328"/>
      <c r="F68" s="545"/>
      <c r="G68" s="547"/>
      <c r="H68" s="207"/>
    </row>
    <row r="69" spans="2:8" x14ac:dyDescent="0.25">
      <c r="B69" s="543" t="s">
        <v>38</v>
      </c>
      <c r="C69" s="58" t="s">
        <v>118</v>
      </c>
      <c r="D69" s="211"/>
      <c r="E69" s="211"/>
      <c r="F69" s="211"/>
      <c r="G69" s="212"/>
      <c r="H69" s="206">
        <f>((+E69-D69)+(G69-F69))*24</f>
        <v>0</v>
      </c>
    </row>
    <row r="70" spans="2:8" ht="15.75" thickBot="1" x14ac:dyDescent="0.3">
      <c r="B70" s="544"/>
      <c r="C70" s="59" t="s">
        <v>119</v>
      </c>
      <c r="D70" s="545"/>
      <c r="E70" s="546"/>
      <c r="F70" s="545"/>
      <c r="G70" s="547"/>
      <c r="H70" s="207"/>
    </row>
    <row r="71" spans="2:8" ht="15.75" thickBot="1" x14ac:dyDescent="0.3"/>
    <row r="72" spans="2:8" x14ac:dyDescent="0.25">
      <c r="B72" s="550" t="s">
        <v>39</v>
      </c>
      <c r="C72" s="551"/>
      <c r="D72" s="552"/>
      <c r="E72" s="553"/>
      <c r="F72" s="553"/>
      <c r="G72" s="553"/>
      <c r="H72" s="201">
        <f>SUM(H74:H86)</f>
        <v>0</v>
      </c>
    </row>
    <row r="73" spans="2:8" x14ac:dyDescent="0.25">
      <c r="B73" s="554" t="s">
        <v>120</v>
      </c>
      <c r="C73" s="555"/>
      <c r="D73" s="556"/>
      <c r="E73" s="557"/>
      <c r="F73" s="557"/>
      <c r="G73" s="557"/>
      <c r="H73" s="202">
        <f>SUM(H76:H87)</f>
        <v>0</v>
      </c>
    </row>
    <row r="74" spans="2:8" ht="30" x14ac:dyDescent="0.25">
      <c r="B74" s="197" t="s">
        <v>116</v>
      </c>
      <c r="C74" s="177"/>
      <c r="D74" s="558" t="s">
        <v>121</v>
      </c>
      <c r="E74" s="558"/>
      <c r="F74" s="558" t="s">
        <v>122</v>
      </c>
      <c r="G74" s="559"/>
      <c r="H74" s="194" t="s">
        <v>117</v>
      </c>
    </row>
    <row r="75" spans="2:8" ht="15.75" thickBot="1" x14ac:dyDescent="0.3">
      <c r="B75" s="198"/>
      <c r="C75" s="195"/>
      <c r="D75" s="25" t="s">
        <v>123</v>
      </c>
      <c r="E75" s="25" t="s">
        <v>124</v>
      </c>
      <c r="F75" s="25" t="s">
        <v>123</v>
      </c>
      <c r="G75" s="26" t="s">
        <v>124</v>
      </c>
      <c r="H75" s="196"/>
    </row>
    <row r="76" spans="2:8" x14ac:dyDescent="0.25">
      <c r="B76" s="543" t="s">
        <v>33</v>
      </c>
      <c r="C76" s="58" t="s">
        <v>118</v>
      </c>
      <c r="D76" s="326"/>
      <c r="E76" s="326"/>
      <c r="F76" s="204"/>
      <c r="G76" s="205"/>
      <c r="H76" s="206">
        <f>((+E76-D76)+(G76-F76))*24</f>
        <v>0</v>
      </c>
    </row>
    <row r="77" spans="2:8" ht="15.75" thickBot="1" x14ac:dyDescent="0.3">
      <c r="B77" s="544"/>
      <c r="C77" s="59" t="s">
        <v>119</v>
      </c>
      <c r="D77" s="327"/>
      <c r="E77" s="328"/>
      <c r="F77" s="545"/>
      <c r="G77" s="547"/>
      <c r="H77" s="207"/>
    </row>
    <row r="78" spans="2:8" x14ac:dyDescent="0.25">
      <c r="B78" s="548" t="s">
        <v>34</v>
      </c>
      <c r="C78" s="60" t="s">
        <v>118</v>
      </c>
      <c r="D78" s="330"/>
      <c r="E78" s="330"/>
      <c r="F78" s="204"/>
      <c r="G78" s="205"/>
      <c r="H78" s="206">
        <f>((+E78-D78)+(G78-F78))*24</f>
        <v>0</v>
      </c>
    </row>
    <row r="79" spans="2:8" ht="15.75" thickBot="1" x14ac:dyDescent="0.3">
      <c r="B79" s="549"/>
      <c r="C79" s="61" t="s">
        <v>119</v>
      </c>
      <c r="D79" s="327"/>
      <c r="E79" s="328"/>
      <c r="F79" s="545"/>
      <c r="G79" s="547"/>
      <c r="H79" s="210"/>
    </row>
    <row r="80" spans="2:8" x14ac:dyDescent="0.25">
      <c r="B80" s="543" t="s">
        <v>35</v>
      </c>
      <c r="C80" s="58" t="s">
        <v>118</v>
      </c>
      <c r="D80" s="326"/>
      <c r="E80" s="326"/>
      <c r="F80" s="204"/>
      <c r="G80" s="205"/>
      <c r="H80" s="206">
        <f>((+E80-D80)+(G80-F80))*24</f>
        <v>0</v>
      </c>
    </row>
    <row r="81" spans="2:8" ht="15.75" thickBot="1" x14ac:dyDescent="0.3">
      <c r="B81" s="544"/>
      <c r="C81" s="59" t="s">
        <v>119</v>
      </c>
      <c r="D81" s="327"/>
      <c r="E81" s="328"/>
      <c r="F81" s="545"/>
      <c r="G81" s="547"/>
      <c r="H81" s="207"/>
    </row>
    <row r="82" spans="2:8" x14ac:dyDescent="0.25">
      <c r="B82" s="548" t="s">
        <v>36</v>
      </c>
      <c r="C82" s="60" t="s">
        <v>118</v>
      </c>
      <c r="D82" s="330"/>
      <c r="E82" s="330"/>
      <c r="F82" s="204"/>
      <c r="G82" s="205"/>
      <c r="H82" s="206">
        <f>((+E82-D82)+(G82-F82))*24</f>
        <v>0</v>
      </c>
    </row>
    <row r="83" spans="2:8" ht="15.75" thickBot="1" x14ac:dyDescent="0.3">
      <c r="B83" s="549"/>
      <c r="C83" s="61" t="s">
        <v>119</v>
      </c>
      <c r="D83" s="327"/>
      <c r="E83" s="328"/>
      <c r="F83" s="545"/>
      <c r="G83" s="547"/>
      <c r="H83" s="210"/>
    </row>
    <row r="84" spans="2:8" x14ac:dyDescent="0.25">
      <c r="B84" s="543" t="s">
        <v>37</v>
      </c>
      <c r="C84" s="58" t="s">
        <v>118</v>
      </c>
      <c r="D84" s="326"/>
      <c r="E84" s="326"/>
      <c r="F84" s="204"/>
      <c r="G84" s="205"/>
      <c r="H84" s="206">
        <f>((+E84-D84)+(G84-F84))*24</f>
        <v>0</v>
      </c>
    </row>
    <row r="85" spans="2:8" ht="15.75" thickBot="1" x14ac:dyDescent="0.3">
      <c r="B85" s="544"/>
      <c r="C85" s="59" t="s">
        <v>119</v>
      </c>
      <c r="D85" s="327"/>
      <c r="E85" s="328"/>
      <c r="F85" s="545"/>
      <c r="G85" s="547"/>
      <c r="H85" s="207"/>
    </row>
    <row r="86" spans="2:8" x14ac:dyDescent="0.25">
      <c r="B86" s="543" t="s">
        <v>38</v>
      </c>
      <c r="C86" s="58" t="s">
        <v>118</v>
      </c>
      <c r="D86" s="203"/>
      <c r="E86" s="203"/>
      <c r="F86" s="204"/>
      <c r="G86" s="205"/>
      <c r="H86" s="206">
        <f>((+E86-D86)+(G86-F86))*24</f>
        <v>0</v>
      </c>
    </row>
    <row r="87" spans="2:8" ht="15.75" thickBot="1" x14ac:dyDescent="0.3">
      <c r="B87" s="544"/>
      <c r="C87" s="59" t="s">
        <v>119</v>
      </c>
      <c r="D87" s="545"/>
      <c r="E87" s="546"/>
      <c r="F87" s="545"/>
      <c r="G87" s="547"/>
      <c r="H87" s="207"/>
    </row>
    <row r="88" spans="2:8" ht="15.75" thickBot="1" x14ac:dyDescent="0.3"/>
    <row r="89" spans="2:8" x14ac:dyDescent="0.25">
      <c r="B89" s="550" t="s">
        <v>39</v>
      </c>
      <c r="C89" s="551"/>
      <c r="D89" s="552"/>
      <c r="E89" s="553"/>
      <c r="F89" s="553"/>
      <c r="G89" s="553"/>
      <c r="H89" s="201">
        <f>SUM(H91:H103)</f>
        <v>0</v>
      </c>
    </row>
    <row r="90" spans="2:8" x14ac:dyDescent="0.25">
      <c r="B90" s="554" t="s">
        <v>120</v>
      </c>
      <c r="C90" s="555"/>
      <c r="D90" s="556"/>
      <c r="E90" s="557"/>
      <c r="F90" s="557"/>
      <c r="G90" s="557"/>
      <c r="H90" s="202">
        <f>SUM(H93:H104)</f>
        <v>0</v>
      </c>
    </row>
    <row r="91" spans="2:8" ht="30" x14ac:dyDescent="0.25">
      <c r="B91" s="197" t="s">
        <v>116</v>
      </c>
      <c r="C91" s="177"/>
      <c r="D91" s="558" t="s">
        <v>121</v>
      </c>
      <c r="E91" s="558"/>
      <c r="F91" s="558" t="s">
        <v>122</v>
      </c>
      <c r="G91" s="559"/>
      <c r="H91" s="194" t="s">
        <v>117</v>
      </c>
    </row>
    <row r="92" spans="2:8" ht="15.75" thickBot="1" x14ac:dyDescent="0.3">
      <c r="B92" s="198"/>
      <c r="C92" s="195"/>
      <c r="D92" s="25" t="s">
        <v>123</v>
      </c>
      <c r="E92" s="25" t="s">
        <v>124</v>
      </c>
      <c r="F92" s="25" t="s">
        <v>123</v>
      </c>
      <c r="G92" s="26" t="s">
        <v>124</v>
      </c>
      <c r="H92" s="196"/>
    </row>
    <row r="93" spans="2:8" x14ac:dyDescent="0.25">
      <c r="B93" s="543" t="s">
        <v>33</v>
      </c>
      <c r="C93" s="58" t="s">
        <v>118</v>
      </c>
      <c r="D93" s="326"/>
      <c r="E93" s="326"/>
      <c r="F93" s="204"/>
      <c r="G93" s="205"/>
      <c r="H93" s="206">
        <f>((+E93-D93)+(G93-F93))*24</f>
        <v>0</v>
      </c>
    </row>
    <row r="94" spans="2:8" ht="15.75" thickBot="1" x14ac:dyDescent="0.3">
      <c r="B94" s="544"/>
      <c r="C94" s="59" t="s">
        <v>119</v>
      </c>
      <c r="D94" s="327"/>
      <c r="E94" s="328"/>
      <c r="F94" s="545"/>
      <c r="G94" s="547"/>
      <c r="H94" s="207"/>
    </row>
    <row r="95" spans="2:8" x14ac:dyDescent="0.25">
      <c r="B95" s="548" t="s">
        <v>34</v>
      </c>
      <c r="C95" s="60" t="s">
        <v>118</v>
      </c>
      <c r="D95" s="329"/>
      <c r="E95" s="329"/>
      <c r="F95" s="204"/>
      <c r="G95" s="205"/>
      <c r="H95" s="206">
        <f>((+E95-D95)+(G95-F95))*24</f>
        <v>0</v>
      </c>
    </row>
    <row r="96" spans="2:8" ht="15.75" thickBot="1" x14ac:dyDescent="0.3">
      <c r="B96" s="549"/>
      <c r="C96" s="61" t="s">
        <v>119</v>
      </c>
      <c r="D96" s="327"/>
      <c r="E96" s="328"/>
      <c r="F96" s="545"/>
      <c r="G96" s="547"/>
      <c r="H96" s="210"/>
    </row>
    <row r="97" spans="2:8" x14ac:dyDescent="0.25">
      <c r="B97" s="543" t="s">
        <v>35</v>
      </c>
      <c r="C97" s="58" t="s">
        <v>118</v>
      </c>
      <c r="D97" s="326"/>
      <c r="E97" s="326"/>
      <c r="F97" s="204"/>
      <c r="G97" s="205"/>
      <c r="H97" s="206">
        <f>((+E97-D97)+(G97-F97))*24</f>
        <v>0</v>
      </c>
    </row>
    <row r="98" spans="2:8" ht="15.75" thickBot="1" x14ac:dyDescent="0.3">
      <c r="B98" s="544"/>
      <c r="C98" s="59" t="s">
        <v>119</v>
      </c>
      <c r="D98" s="327"/>
      <c r="E98" s="328"/>
      <c r="F98" s="545"/>
      <c r="G98" s="547"/>
      <c r="H98" s="207"/>
    </row>
    <row r="99" spans="2:8" x14ac:dyDescent="0.25">
      <c r="B99" s="548" t="s">
        <v>36</v>
      </c>
      <c r="C99" s="60" t="s">
        <v>118</v>
      </c>
      <c r="D99" s="329"/>
      <c r="E99" s="329"/>
      <c r="F99" s="204"/>
      <c r="G99" s="205"/>
      <c r="H99" s="206">
        <f>((+E99-D99)+(G99-F99))*24</f>
        <v>0</v>
      </c>
    </row>
    <row r="100" spans="2:8" ht="15.75" thickBot="1" x14ac:dyDescent="0.3">
      <c r="B100" s="549"/>
      <c r="C100" s="61" t="s">
        <v>119</v>
      </c>
      <c r="D100" s="327"/>
      <c r="E100" s="328"/>
      <c r="F100" s="545"/>
      <c r="G100" s="547"/>
      <c r="H100" s="210"/>
    </row>
    <row r="101" spans="2:8" x14ac:dyDescent="0.25">
      <c r="B101" s="543" t="s">
        <v>37</v>
      </c>
      <c r="C101" s="58" t="s">
        <v>118</v>
      </c>
      <c r="D101" s="326"/>
      <c r="E101" s="326"/>
      <c r="F101" s="204"/>
      <c r="G101" s="205"/>
      <c r="H101" s="206">
        <f>((+E101-D101)+(G101-F101))*24</f>
        <v>0</v>
      </c>
    </row>
    <row r="102" spans="2:8" ht="15.75" thickBot="1" x14ac:dyDescent="0.3">
      <c r="B102" s="544"/>
      <c r="C102" s="59" t="s">
        <v>119</v>
      </c>
      <c r="D102" s="327"/>
      <c r="E102" s="328"/>
      <c r="F102" s="545"/>
      <c r="G102" s="547"/>
      <c r="H102" s="207"/>
    </row>
    <row r="103" spans="2:8" x14ac:dyDescent="0.25">
      <c r="B103" s="543" t="s">
        <v>38</v>
      </c>
      <c r="C103" s="58" t="s">
        <v>118</v>
      </c>
      <c r="D103" s="211"/>
      <c r="E103" s="211"/>
      <c r="F103" s="211"/>
      <c r="G103" s="212"/>
      <c r="H103" s="206">
        <f>((+E103-D103)+(G103-F103))*24</f>
        <v>0</v>
      </c>
    </row>
    <row r="104" spans="2:8" ht="15.75" thickBot="1" x14ac:dyDescent="0.3">
      <c r="B104" s="544"/>
      <c r="C104" s="59" t="s">
        <v>119</v>
      </c>
      <c r="D104" s="545"/>
      <c r="E104" s="546"/>
      <c r="F104" s="545"/>
      <c r="G104" s="547"/>
      <c r="H104" s="207"/>
    </row>
    <row r="105" spans="2:8" ht="15.75" thickBot="1" x14ac:dyDescent="0.3"/>
    <row r="106" spans="2:8" x14ac:dyDescent="0.25">
      <c r="B106" s="550" t="s">
        <v>39</v>
      </c>
      <c r="C106" s="551"/>
      <c r="D106" s="552"/>
      <c r="E106" s="553"/>
      <c r="F106" s="553"/>
      <c r="G106" s="553"/>
      <c r="H106" s="201">
        <f>SUM(H108:H120)</f>
        <v>0</v>
      </c>
    </row>
    <row r="107" spans="2:8" x14ac:dyDescent="0.25">
      <c r="B107" s="554" t="s">
        <v>120</v>
      </c>
      <c r="C107" s="555"/>
      <c r="D107" s="556"/>
      <c r="E107" s="557"/>
      <c r="F107" s="557"/>
      <c r="G107" s="557"/>
      <c r="H107" s="202">
        <f>SUM(H110:H121)</f>
        <v>0</v>
      </c>
    </row>
    <row r="108" spans="2:8" ht="30" x14ac:dyDescent="0.25">
      <c r="B108" s="197" t="s">
        <v>116</v>
      </c>
      <c r="C108" s="177"/>
      <c r="D108" s="558" t="s">
        <v>121</v>
      </c>
      <c r="E108" s="558"/>
      <c r="F108" s="558" t="s">
        <v>122</v>
      </c>
      <c r="G108" s="559"/>
      <c r="H108" s="199" t="s">
        <v>117</v>
      </c>
    </row>
    <row r="109" spans="2:8" ht="15.75" thickBot="1" x14ac:dyDescent="0.3">
      <c r="B109" s="198"/>
      <c r="C109" s="195"/>
      <c r="D109" s="25" t="s">
        <v>123</v>
      </c>
      <c r="E109" s="25" t="s">
        <v>124</v>
      </c>
      <c r="F109" s="25" t="s">
        <v>123</v>
      </c>
      <c r="G109" s="26" t="s">
        <v>124</v>
      </c>
      <c r="H109" s="200"/>
    </row>
    <row r="110" spans="2:8" x14ac:dyDescent="0.25">
      <c r="B110" s="543" t="s">
        <v>33</v>
      </c>
      <c r="C110" s="58" t="s">
        <v>118</v>
      </c>
      <c r="D110" s="203"/>
      <c r="E110" s="203"/>
      <c r="F110" s="204"/>
      <c r="G110" s="205"/>
      <c r="H110" s="206">
        <f>((+E110-D110)+(G110-F110))*24</f>
        <v>0</v>
      </c>
    </row>
    <row r="111" spans="2:8" ht="15.75" thickBot="1" x14ac:dyDescent="0.3">
      <c r="B111" s="544"/>
      <c r="C111" s="59" t="s">
        <v>119</v>
      </c>
      <c r="D111" s="545"/>
      <c r="E111" s="547"/>
      <c r="F111" s="545"/>
      <c r="G111" s="547"/>
      <c r="H111" s="207"/>
    </row>
    <row r="112" spans="2:8" x14ac:dyDescent="0.25">
      <c r="B112" s="548" t="s">
        <v>34</v>
      </c>
      <c r="C112" s="60" t="s">
        <v>118</v>
      </c>
      <c r="D112" s="203"/>
      <c r="E112" s="203"/>
      <c r="F112" s="204"/>
      <c r="G112" s="205"/>
      <c r="H112" s="206">
        <f>((+E112-D112)+(G112-F112))*24</f>
        <v>0</v>
      </c>
    </row>
    <row r="113" spans="2:8" ht="15.75" thickBot="1" x14ac:dyDescent="0.3">
      <c r="B113" s="549"/>
      <c r="C113" s="61" t="s">
        <v>119</v>
      </c>
      <c r="D113" s="545"/>
      <c r="E113" s="547"/>
      <c r="F113" s="545"/>
      <c r="G113" s="547"/>
      <c r="H113" s="210"/>
    </row>
    <row r="114" spans="2:8" x14ac:dyDescent="0.25">
      <c r="B114" s="543" t="s">
        <v>35</v>
      </c>
      <c r="C114" s="58" t="s">
        <v>118</v>
      </c>
      <c r="D114" s="203"/>
      <c r="E114" s="203"/>
      <c r="F114" s="204"/>
      <c r="G114" s="205"/>
      <c r="H114" s="206">
        <f>((+E114-D114)+(G114-F114))*24</f>
        <v>0</v>
      </c>
    </row>
    <row r="115" spans="2:8" ht="15.75" thickBot="1" x14ac:dyDescent="0.3">
      <c r="B115" s="544"/>
      <c r="C115" s="59" t="s">
        <v>119</v>
      </c>
      <c r="D115" s="545"/>
      <c r="E115" s="547"/>
      <c r="F115" s="545"/>
      <c r="G115" s="547"/>
      <c r="H115" s="207"/>
    </row>
    <row r="116" spans="2:8" x14ac:dyDescent="0.25">
      <c r="B116" s="548" t="s">
        <v>36</v>
      </c>
      <c r="C116" s="60" t="s">
        <v>118</v>
      </c>
      <c r="D116" s="203"/>
      <c r="E116" s="203"/>
      <c r="F116" s="204"/>
      <c r="G116" s="205"/>
      <c r="H116" s="206">
        <f>((+E116-D116)+(G116-F116))*24</f>
        <v>0</v>
      </c>
    </row>
    <row r="117" spans="2:8" ht="15.75" thickBot="1" x14ac:dyDescent="0.3">
      <c r="B117" s="549"/>
      <c r="C117" s="61" t="s">
        <v>119</v>
      </c>
      <c r="D117" s="545"/>
      <c r="E117" s="547"/>
      <c r="F117" s="545"/>
      <c r="G117" s="547"/>
      <c r="H117" s="210"/>
    </row>
    <row r="118" spans="2:8" x14ac:dyDescent="0.25">
      <c r="B118" s="543" t="s">
        <v>37</v>
      </c>
      <c r="C118" s="58" t="s">
        <v>118</v>
      </c>
      <c r="D118" s="203"/>
      <c r="E118" s="203"/>
      <c r="F118" s="204"/>
      <c r="G118" s="205"/>
      <c r="H118" s="206">
        <f>((+E118-D118)+(G118-F118))*24</f>
        <v>0</v>
      </c>
    </row>
    <row r="119" spans="2:8" ht="15.75" thickBot="1" x14ac:dyDescent="0.3">
      <c r="B119" s="544"/>
      <c r="C119" s="59" t="s">
        <v>119</v>
      </c>
      <c r="D119" s="545"/>
      <c r="E119" s="547"/>
      <c r="F119" s="545"/>
      <c r="G119" s="547"/>
      <c r="H119" s="207"/>
    </row>
    <row r="120" spans="2:8" x14ac:dyDescent="0.25">
      <c r="B120" s="543" t="s">
        <v>38</v>
      </c>
      <c r="C120" s="58" t="s">
        <v>118</v>
      </c>
      <c r="D120" s="211"/>
      <c r="E120" s="211"/>
      <c r="F120" s="204"/>
      <c r="G120" s="205"/>
      <c r="H120" s="206">
        <f>((+E120-D120)+(G120-F120))*24</f>
        <v>0</v>
      </c>
    </row>
    <row r="121" spans="2:8" ht="15.75" thickBot="1" x14ac:dyDescent="0.3">
      <c r="B121" s="544"/>
      <c r="C121" s="59" t="s">
        <v>119</v>
      </c>
      <c r="D121" s="545"/>
      <c r="E121" s="546"/>
      <c r="F121" s="545"/>
      <c r="G121" s="547"/>
      <c r="H121" s="207"/>
    </row>
    <row r="122" spans="2:8" ht="15.75" thickBot="1" x14ac:dyDescent="0.3"/>
    <row r="123" spans="2:8" x14ac:dyDescent="0.25">
      <c r="B123" s="550" t="s">
        <v>39</v>
      </c>
      <c r="C123" s="551"/>
      <c r="D123" s="552"/>
      <c r="E123" s="553"/>
      <c r="F123" s="553"/>
      <c r="G123" s="553"/>
      <c r="H123" s="201">
        <f>SUM(H125:H137)</f>
        <v>0</v>
      </c>
    </row>
    <row r="124" spans="2:8" x14ac:dyDescent="0.25">
      <c r="B124" s="554" t="s">
        <v>120</v>
      </c>
      <c r="C124" s="555"/>
      <c r="D124" s="556"/>
      <c r="E124" s="557"/>
      <c r="F124" s="557"/>
      <c r="G124" s="557"/>
      <c r="H124" s="202">
        <f>SUM(H127:H138)</f>
        <v>0</v>
      </c>
    </row>
    <row r="125" spans="2:8" ht="30" x14ac:dyDescent="0.25">
      <c r="B125" s="197" t="s">
        <v>116</v>
      </c>
      <c r="C125" s="177"/>
      <c r="D125" s="558" t="s">
        <v>121</v>
      </c>
      <c r="E125" s="558"/>
      <c r="F125" s="558" t="s">
        <v>122</v>
      </c>
      <c r="G125" s="559"/>
      <c r="H125" s="194" t="s">
        <v>117</v>
      </c>
    </row>
    <row r="126" spans="2:8" ht="15.75" thickBot="1" x14ac:dyDescent="0.3">
      <c r="B126" s="198"/>
      <c r="C126" s="195"/>
      <c r="D126" s="25" t="s">
        <v>123</v>
      </c>
      <c r="E126" s="25" t="s">
        <v>124</v>
      </c>
      <c r="F126" s="25" t="s">
        <v>123</v>
      </c>
      <c r="G126" s="26" t="s">
        <v>124</v>
      </c>
      <c r="H126" s="196"/>
    </row>
    <row r="127" spans="2:8" x14ac:dyDescent="0.25">
      <c r="B127" s="543" t="s">
        <v>33</v>
      </c>
      <c r="C127" s="58" t="s">
        <v>118</v>
      </c>
      <c r="D127" s="203"/>
      <c r="E127" s="203"/>
      <c r="F127" s="204"/>
      <c r="G127" s="205"/>
      <c r="H127" s="206">
        <f>((+E127-D127)+(G127-F127))*24</f>
        <v>0</v>
      </c>
    </row>
    <row r="128" spans="2:8" ht="15.75" thickBot="1" x14ac:dyDescent="0.3">
      <c r="B128" s="544"/>
      <c r="C128" s="59" t="s">
        <v>119</v>
      </c>
      <c r="D128" s="545"/>
      <c r="E128" s="546"/>
      <c r="F128" s="545"/>
      <c r="G128" s="547"/>
      <c r="H128" s="207"/>
    </row>
    <row r="129" spans="2:8" x14ac:dyDescent="0.25">
      <c r="B129" s="548" t="s">
        <v>34</v>
      </c>
      <c r="C129" s="60" t="s">
        <v>118</v>
      </c>
      <c r="D129" s="209"/>
      <c r="E129" s="209"/>
      <c r="F129" s="204"/>
      <c r="G129" s="205"/>
      <c r="H129" s="206">
        <f>((+E129-D129)+(G129-F129))*24</f>
        <v>0</v>
      </c>
    </row>
    <row r="130" spans="2:8" ht="15.75" thickBot="1" x14ac:dyDescent="0.3">
      <c r="B130" s="549"/>
      <c r="C130" s="61" t="s">
        <v>119</v>
      </c>
      <c r="D130" s="545"/>
      <c r="E130" s="546"/>
      <c r="F130" s="545"/>
      <c r="G130" s="547"/>
      <c r="H130" s="210"/>
    </row>
    <row r="131" spans="2:8" x14ac:dyDescent="0.25">
      <c r="B131" s="543" t="s">
        <v>35</v>
      </c>
      <c r="C131" s="58" t="s">
        <v>118</v>
      </c>
      <c r="D131" s="211"/>
      <c r="E131" s="211"/>
      <c r="F131" s="204"/>
      <c r="G131" s="205"/>
      <c r="H131" s="206">
        <f>((+E131-D131)+(G131-F131))*24</f>
        <v>0</v>
      </c>
    </row>
    <row r="132" spans="2:8" ht="15.75" thickBot="1" x14ac:dyDescent="0.3">
      <c r="B132" s="544"/>
      <c r="C132" s="59" t="s">
        <v>119</v>
      </c>
      <c r="D132" s="545"/>
      <c r="E132" s="546"/>
      <c r="F132" s="545"/>
      <c r="G132" s="547"/>
      <c r="H132" s="207"/>
    </row>
    <row r="133" spans="2:8" x14ac:dyDescent="0.25">
      <c r="B133" s="548" t="s">
        <v>36</v>
      </c>
      <c r="C133" s="60" t="s">
        <v>118</v>
      </c>
      <c r="D133" s="209"/>
      <c r="E133" s="209"/>
      <c r="F133" s="204"/>
      <c r="G133" s="205"/>
      <c r="H133" s="206">
        <f>((+E133-D133)+(G133-F133))*24</f>
        <v>0</v>
      </c>
    </row>
    <row r="134" spans="2:8" ht="15.75" thickBot="1" x14ac:dyDescent="0.3">
      <c r="B134" s="549"/>
      <c r="C134" s="61" t="s">
        <v>119</v>
      </c>
      <c r="D134" s="545"/>
      <c r="E134" s="546"/>
      <c r="F134" s="545"/>
      <c r="G134" s="547"/>
      <c r="H134" s="210"/>
    </row>
    <row r="135" spans="2:8" x14ac:dyDescent="0.25">
      <c r="B135" s="543" t="s">
        <v>37</v>
      </c>
      <c r="C135" s="58" t="s">
        <v>118</v>
      </c>
      <c r="D135" s="211"/>
      <c r="E135" s="211"/>
      <c r="F135" s="204"/>
      <c r="G135" s="205"/>
      <c r="H135" s="206">
        <f>((+E135-D135)+(G135-F135))*24</f>
        <v>0</v>
      </c>
    </row>
    <row r="136" spans="2:8" ht="15.75" thickBot="1" x14ac:dyDescent="0.3">
      <c r="B136" s="544"/>
      <c r="C136" s="59" t="s">
        <v>119</v>
      </c>
      <c r="D136" s="545"/>
      <c r="E136" s="546"/>
      <c r="F136" s="545"/>
      <c r="G136" s="547"/>
      <c r="H136" s="207"/>
    </row>
    <row r="137" spans="2:8" x14ac:dyDescent="0.25">
      <c r="B137" s="543" t="s">
        <v>38</v>
      </c>
      <c r="C137" s="58" t="s">
        <v>118</v>
      </c>
      <c r="D137" s="211"/>
      <c r="E137" s="211"/>
      <c r="F137" s="204"/>
      <c r="G137" s="205"/>
      <c r="H137" s="206">
        <f>((+E137-D137)+(G137-F137))*24</f>
        <v>0</v>
      </c>
    </row>
    <row r="138" spans="2:8" ht="15.75" thickBot="1" x14ac:dyDescent="0.3">
      <c r="B138" s="544"/>
      <c r="C138" s="59" t="s">
        <v>119</v>
      </c>
      <c r="D138" s="545"/>
      <c r="E138" s="546"/>
      <c r="F138" s="545"/>
      <c r="G138" s="547"/>
      <c r="H138" s="207"/>
    </row>
    <row r="139" spans="2:8" ht="15.75" thickBot="1" x14ac:dyDescent="0.3"/>
    <row r="140" spans="2:8" x14ac:dyDescent="0.25">
      <c r="B140" s="550" t="s">
        <v>39</v>
      </c>
      <c r="C140" s="551"/>
      <c r="D140" s="552"/>
      <c r="E140" s="553"/>
      <c r="F140" s="553"/>
      <c r="G140" s="553"/>
      <c r="H140" s="201">
        <f>SUM(H142:H154)</f>
        <v>0</v>
      </c>
    </row>
    <row r="141" spans="2:8" x14ac:dyDescent="0.25">
      <c r="B141" s="554" t="s">
        <v>120</v>
      </c>
      <c r="C141" s="555"/>
      <c r="D141" s="556"/>
      <c r="E141" s="557"/>
      <c r="F141" s="557"/>
      <c r="G141" s="557"/>
      <c r="H141" s="202">
        <f>SUM(H144:H155)</f>
        <v>0</v>
      </c>
    </row>
    <row r="142" spans="2:8" ht="30" x14ac:dyDescent="0.25">
      <c r="B142" s="197" t="s">
        <v>116</v>
      </c>
      <c r="C142" s="177"/>
      <c r="D142" s="558" t="s">
        <v>121</v>
      </c>
      <c r="E142" s="558"/>
      <c r="F142" s="558" t="s">
        <v>122</v>
      </c>
      <c r="G142" s="559"/>
      <c r="H142" s="194" t="s">
        <v>117</v>
      </c>
    </row>
    <row r="143" spans="2:8" ht="15.75" thickBot="1" x14ac:dyDescent="0.3">
      <c r="B143" s="198"/>
      <c r="C143" s="195"/>
      <c r="D143" s="25" t="s">
        <v>123</v>
      </c>
      <c r="E143" s="25" t="s">
        <v>124</v>
      </c>
      <c r="F143" s="25" t="s">
        <v>123</v>
      </c>
      <c r="G143" s="26" t="s">
        <v>124</v>
      </c>
      <c r="H143" s="196"/>
    </row>
    <row r="144" spans="2:8" x14ac:dyDescent="0.25">
      <c r="B144" s="543" t="s">
        <v>33</v>
      </c>
      <c r="C144" s="58" t="s">
        <v>118</v>
      </c>
      <c r="D144" s="203"/>
      <c r="E144" s="203"/>
      <c r="F144" s="204"/>
      <c r="G144" s="205"/>
      <c r="H144" s="206">
        <f>((+E144-D144)+(G144-F144))*24</f>
        <v>0</v>
      </c>
    </row>
    <row r="145" spans="2:8" ht="15.75" thickBot="1" x14ac:dyDescent="0.3">
      <c r="B145" s="544"/>
      <c r="C145" s="59" t="s">
        <v>119</v>
      </c>
      <c r="D145" s="545"/>
      <c r="E145" s="546"/>
      <c r="F145" s="545"/>
      <c r="G145" s="547"/>
      <c r="H145" s="207"/>
    </row>
    <row r="146" spans="2:8" x14ac:dyDescent="0.25">
      <c r="B146" s="548" t="s">
        <v>34</v>
      </c>
      <c r="C146" s="60" t="s">
        <v>118</v>
      </c>
      <c r="D146" s="209"/>
      <c r="E146" s="209"/>
      <c r="F146" s="204"/>
      <c r="G146" s="205"/>
      <c r="H146" s="206">
        <f>((+E146-D146)+(G146-F146))*24</f>
        <v>0</v>
      </c>
    </row>
    <row r="147" spans="2:8" ht="15.75" thickBot="1" x14ac:dyDescent="0.3">
      <c r="B147" s="549"/>
      <c r="C147" s="61" t="s">
        <v>119</v>
      </c>
      <c r="D147" s="545"/>
      <c r="E147" s="546"/>
      <c r="F147" s="545"/>
      <c r="G147" s="547"/>
      <c r="H147" s="210"/>
    </row>
    <row r="148" spans="2:8" x14ac:dyDescent="0.25">
      <c r="B148" s="543" t="s">
        <v>35</v>
      </c>
      <c r="C148" s="58" t="s">
        <v>118</v>
      </c>
      <c r="D148" s="211"/>
      <c r="E148" s="211"/>
      <c r="F148" s="204"/>
      <c r="G148" s="205"/>
      <c r="H148" s="206">
        <f>((+E148-D148)+(G148-F148))*24</f>
        <v>0</v>
      </c>
    </row>
    <row r="149" spans="2:8" ht="15.75" thickBot="1" x14ac:dyDescent="0.3">
      <c r="B149" s="544"/>
      <c r="C149" s="59" t="s">
        <v>119</v>
      </c>
      <c r="D149" s="545"/>
      <c r="E149" s="546"/>
      <c r="F149" s="545"/>
      <c r="G149" s="547"/>
      <c r="H149" s="207"/>
    </row>
    <row r="150" spans="2:8" x14ac:dyDescent="0.25">
      <c r="B150" s="548" t="s">
        <v>36</v>
      </c>
      <c r="C150" s="60" t="s">
        <v>118</v>
      </c>
      <c r="D150" s="209"/>
      <c r="E150" s="209"/>
      <c r="F150" s="204"/>
      <c r="G150" s="205"/>
      <c r="H150" s="206">
        <f>((+E150-D150)+(G150-F150))*24</f>
        <v>0</v>
      </c>
    </row>
    <row r="151" spans="2:8" ht="15.75" thickBot="1" x14ac:dyDescent="0.3">
      <c r="B151" s="549"/>
      <c r="C151" s="61" t="s">
        <v>119</v>
      </c>
      <c r="D151" s="545"/>
      <c r="E151" s="546"/>
      <c r="F151" s="545"/>
      <c r="G151" s="547"/>
      <c r="H151" s="210"/>
    </row>
    <row r="152" spans="2:8" x14ac:dyDescent="0.25">
      <c r="B152" s="543" t="s">
        <v>37</v>
      </c>
      <c r="C152" s="58" t="s">
        <v>118</v>
      </c>
      <c r="D152" s="211"/>
      <c r="E152" s="211"/>
      <c r="F152" s="204"/>
      <c r="G152" s="205"/>
      <c r="H152" s="206">
        <f>((+E152-D152)+(G152-F152))*24</f>
        <v>0</v>
      </c>
    </row>
    <row r="153" spans="2:8" ht="15.75" thickBot="1" x14ac:dyDescent="0.3">
      <c r="B153" s="544"/>
      <c r="C153" s="59" t="s">
        <v>119</v>
      </c>
      <c r="D153" s="545"/>
      <c r="E153" s="546"/>
      <c r="F153" s="545"/>
      <c r="G153" s="547"/>
      <c r="H153" s="207"/>
    </row>
    <row r="154" spans="2:8" x14ac:dyDescent="0.25">
      <c r="B154" s="543" t="s">
        <v>38</v>
      </c>
      <c r="C154" s="58" t="s">
        <v>118</v>
      </c>
      <c r="D154" s="211"/>
      <c r="E154" s="211"/>
      <c r="F154" s="211"/>
      <c r="G154" s="212"/>
      <c r="H154" s="206">
        <f>((+E154-D154)+(G154-F154))*24</f>
        <v>0</v>
      </c>
    </row>
    <row r="155" spans="2:8" ht="15.75" thickBot="1" x14ac:dyDescent="0.3">
      <c r="B155" s="544"/>
      <c r="C155" s="59" t="s">
        <v>119</v>
      </c>
      <c r="D155" s="545"/>
      <c r="E155" s="546"/>
      <c r="F155" s="545"/>
      <c r="G155" s="547"/>
      <c r="H155" s="207"/>
    </row>
    <row r="156" spans="2:8" ht="15.75" thickBot="1" x14ac:dyDescent="0.3"/>
    <row r="157" spans="2:8" x14ac:dyDescent="0.25">
      <c r="B157" s="550" t="s">
        <v>39</v>
      </c>
      <c r="C157" s="551"/>
      <c r="D157" s="552"/>
      <c r="E157" s="553"/>
      <c r="F157" s="553"/>
      <c r="G157" s="553"/>
      <c r="H157" s="201">
        <f>SUM(H159:H171)</f>
        <v>0</v>
      </c>
    </row>
    <row r="158" spans="2:8" x14ac:dyDescent="0.25">
      <c r="B158" s="554" t="s">
        <v>120</v>
      </c>
      <c r="C158" s="555"/>
      <c r="D158" s="556"/>
      <c r="E158" s="557"/>
      <c r="F158" s="557"/>
      <c r="G158" s="557"/>
      <c r="H158" s="202">
        <f>SUM(H161:H172)</f>
        <v>0</v>
      </c>
    </row>
    <row r="159" spans="2:8" ht="30" x14ac:dyDescent="0.25">
      <c r="B159" s="197" t="s">
        <v>116</v>
      </c>
      <c r="C159" s="177"/>
      <c r="D159" s="558" t="s">
        <v>121</v>
      </c>
      <c r="E159" s="558"/>
      <c r="F159" s="558" t="s">
        <v>122</v>
      </c>
      <c r="G159" s="559"/>
      <c r="H159" s="194" t="s">
        <v>117</v>
      </c>
    </row>
    <row r="160" spans="2:8" ht="15.75" thickBot="1" x14ac:dyDescent="0.3">
      <c r="B160" s="198"/>
      <c r="C160" s="195"/>
      <c r="D160" s="25" t="s">
        <v>123</v>
      </c>
      <c r="E160" s="25" t="s">
        <v>124</v>
      </c>
      <c r="F160" s="25" t="s">
        <v>123</v>
      </c>
      <c r="G160" s="26" t="s">
        <v>124</v>
      </c>
      <c r="H160" s="196"/>
    </row>
    <row r="161" spans="2:8" x14ac:dyDescent="0.25">
      <c r="B161" s="543" t="s">
        <v>33</v>
      </c>
      <c r="C161" s="58" t="s">
        <v>118</v>
      </c>
      <c r="D161" s="203"/>
      <c r="E161" s="203"/>
      <c r="F161" s="204"/>
      <c r="G161" s="205"/>
      <c r="H161" s="206">
        <f>((+E161-D161)+(G161-F161))*24</f>
        <v>0</v>
      </c>
    </row>
    <row r="162" spans="2:8" ht="15.75" thickBot="1" x14ac:dyDescent="0.3">
      <c r="B162" s="544"/>
      <c r="C162" s="59" t="s">
        <v>119</v>
      </c>
      <c r="D162" s="545"/>
      <c r="E162" s="546"/>
      <c r="F162" s="545"/>
      <c r="G162" s="547"/>
      <c r="H162" s="207"/>
    </row>
    <row r="163" spans="2:8" x14ac:dyDescent="0.25">
      <c r="B163" s="548" t="s">
        <v>34</v>
      </c>
      <c r="C163" s="60" t="s">
        <v>118</v>
      </c>
      <c r="D163" s="209"/>
      <c r="E163" s="209"/>
      <c r="F163" s="204"/>
      <c r="G163" s="205"/>
      <c r="H163" s="206">
        <f>((+E163-D163)+(G163-F163))*24</f>
        <v>0</v>
      </c>
    </row>
    <row r="164" spans="2:8" ht="15.75" thickBot="1" x14ac:dyDescent="0.3">
      <c r="B164" s="549"/>
      <c r="C164" s="61" t="s">
        <v>119</v>
      </c>
      <c r="D164" s="545"/>
      <c r="E164" s="546"/>
      <c r="F164" s="545"/>
      <c r="G164" s="547"/>
      <c r="H164" s="210"/>
    </row>
    <row r="165" spans="2:8" x14ac:dyDescent="0.25">
      <c r="B165" s="543" t="s">
        <v>35</v>
      </c>
      <c r="C165" s="58" t="s">
        <v>118</v>
      </c>
      <c r="D165" s="211"/>
      <c r="E165" s="211"/>
      <c r="F165" s="204"/>
      <c r="G165" s="205"/>
      <c r="H165" s="206">
        <f>((+E165-D165)+(G165-F165))*24</f>
        <v>0</v>
      </c>
    </row>
    <row r="166" spans="2:8" ht="15.75" thickBot="1" x14ac:dyDescent="0.3">
      <c r="B166" s="544"/>
      <c r="C166" s="59" t="s">
        <v>119</v>
      </c>
      <c r="D166" s="545"/>
      <c r="E166" s="546"/>
      <c r="F166" s="545"/>
      <c r="G166" s="547"/>
      <c r="H166" s="207"/>
    </row>
    <row r="167" spans="2:8" x14ac:dyDescent="0.25">
      <c r="B167" s="548" t="s">
        <v>36</v>
      </c>
      <c r="C167" s="60" t="s">
        <v>118</v>
      </c>
      <c r="D167" s="209"/>
      <c r="E167" s="209"/>
      <c r="F167" s="204"/>
      <c r="G167" s="205"/>
      <c r="H167" s="206">
        <f>((+E167-D167)+(G167-F167))*24</f>
        <v>0</v>
      </c>
    </row>
    <row r="168" spans="2:8" ht="15.75" thickBot="1" x14ac:dyDescent="0.3">
      <c r="B168" s="549"/>
      <c r="C168" s="61" t="s">
        <v>119</v>
      </c>
      <c r="D168" s="545"/>
      <c r="E168" s="546"/>
      <c r="F168" s="545"/>
      <c r="G168" s="547"/>
      <c r="H168" s="210"/>
    </row>
    <row r="169" spans="2:8" x14ac:dyDescent="0.25">
      <c r="B169" s="543" t="s">
        <v>37</v>
      </c>
      <c r="C169" s="58" t="s">
        <v>118</v>
      </c>
      <c r="D169" s="211"/>
      <c r="E169" s="211"/>
      <c r="F169" s="204"/>
      <c r="G169" s="205"/>
      <c r="H169" s="206">
        <f>((+E169-D169)+(G169-F169))*24</f>
        <v>0</v>
      </c>
    </row>
    <row r="170" spans="2:8" ht="15.75" thickBot="1" x14ac:dyDescent="0.3">
      <c r="B170" s="544"/>
      <c r="C170" s="59" t="s">
        <v>119</v>
      </c>
      <c r="D170" s="545"/>
      <c r="E170" s="546"/>
      <c r="F170" s="545"/>
      <c r="G170" s="547"/>
      <c r="H170" s="207"/>
    </row>
    <row r="171" spans="2:8" x14ac:dyDescent="0.25">
      <c r="B171" s="543" t="s">
        <v>38</v>
      </c>
      <c r="C171" s="58" t="s">
        <v>118</v>
      </c>
      <c r="D171" s="211"/>
      <c r="E171" s="211"/>
      <c r="F171" s="211"/>
      <c r="G171" s="212"/>
      <c r="H171" s="206">
        <f>((+E171-D171)+(G171-F171))*24</f>
        <v>0</v>
      </c>
    </row>
    <row r="172" spans="2:8" ht="15.75" thickBot="1" x14ac:dyDescent="0.3">
      <c r="B172" s="544"/>
      <c r="C172" s="59" t="s">
        <v>119</v>
      </c>
      <c r="D172" s="545"/>
      <c r="E172" s="546"/>
      <c r="F172" s="545"/>
      <c r="G172" s="547"/>
      <c r="H172" s="207"/>
    </row>
    <row r="173" spans="2:8" ht="15.75" thickBot="1" x14ac:dyDescent="0.3"/>
    <row r="174" spans="2:8" x14ac:dyDescent="0.25">
      <c r="B174" s="550" t="s">
        <v>39</v>
      </c>
      <c r="C174" s="551"/>
      <c r="D174" s="552"/>
      <c r="E174" s="553"/>
      <c r="F174" s="553"/>
      <c r="G174" s="553"/>
      <c r="H174" s="201">
        <f>SUM(H176:H188)</f>
        <v>0</v>
      </c>
    </row>
    <row r="175" spans="2:8" x14ac:dyDescent="0.25">
      <c r="B175" s="554" t="s">
        <v>120</v>
      </c>
      <c r="C175" s="555"/>
      <c r="D175" s="556"/>
      <c r="E175" s="557"/>
      <c r="F175" s="557"/>
      <c r="G175" s="557"/>
      <c r="H175" s="202">
        <f>SUM(H178:H189)</f>
        <v>0</v>
      </c>
    </row>
    <row r="176" spans="2:8" ht="30" x14ac:dyDescent="0.25">
      <c r="B176" s="197" t="s">
        <v>116</v>
      </c>
      <c r="C176" s="177"/>
      <c r="D176" s="558" t="s">
        <v>121</v>
      </c>
      <c r="E176" s="558"/>
      <c r="F176" s="558" t="s">
        <v>122</v>
      </c>
      <c r="G176" s="559"/>
      <c r="H176" s="194" t="s">
        <v>117</v>
      </c>
    </row>
    <row r="177" spans="2:8" ht="15.75" thickBot="1" x14ac:dyDescent="0.3">
      <c r="B177" s="198"/>
      <c r="C177" s="195"/>
      <c r="D177" s="25" t="s">
        <v>123</v>
      </c>
      <c r="E177" s="25" t="s">
        <v>124</v>
      </c>
      <c r="F177" s="25" t="s">
        <v>123</v>
      </c>
      <c r="G177" s="26" t="s">
        <v>124</v>
      </c>
      <c r="H177" s="196"/>
    </row>
    <row r="178" spans="2:8" x14ac:dyDescent="0.25">
      <c r="B178" s="543" t="s">
        <v>33</v>
      </c>
      <c r="C178" s="58" t="s">
        <v>118</v>
      </c>
      <c r="D178" s="203"/>
      <c r="E178" s="203"/>
      <c r="F178" s="204"/>
      <c r="G178" s="205"/>
      <c r="H178" s="206">
        <f>((+E178-D178)+(G178-F178))*24</f>
        <v>0</v>
      </c>
    </row>
    <row r="179" spans="2:8" ht="15.75" thickBot="1" x14ac:dyDescent="0.3">
      <c r="B179" s="544"/>
      <c r="C179" s="59" t="s">
        <v>119</v>
      </c>
      <c r="D179" s="545"/>
      <c r="E179" s="546"/>
      <c r="F179" s="545"/>
      <c r="G179" s="547"/>
      <c r="H179" s="207"/>
    </row>
    <row r="180" spans="2:8" x14ac:dyDescent="0.25">
      <c r="B180" s="548" t="s">
        <v>34</v>
      </c>
      <c r="C180" s="60" t="s">
        <v>118</v>
      </c>
      <c r="D180" s="209"/>
      <c r="E180" s="209"/>
      <c r="F180" s="204"/>
      <c r="G180" s="205"/>
      <c r="H180" s="206">
        <f>((+E180-D180)+(G180-F180))*24</f>
        <v>0</v>
      </c>
    </row>
    <row r="181" spans="2:8" ht="15.75" thickBot="1" x14ac:dyDescent="0.3">
      <c r="B181" s="549"/>
      <c r="C181" s="61" t="s">
        <v>119</v>
      </c>
      <c r="D181" s="545"/>
      <c r="E181" s="546"/>
      <c r="F181" s="545"/>
      <c r="G181" s="547"/>
      <c r="H181" s="210"/>
    </row>
    <row r="182" spans="2:8" x14ac:dyDescent="0.25">
      <c r="B182" s="543" t="s">
        <v>35</v>
      </c>
      <c r="C182" s="58" t="s">
        <v>118</v>
      </c>
      <c r="D182" s="211"/>
      <c r="E182" s="211"/>
      <c r="F182" s="204"/>
      <c r="G182" s="205"/>
      <c r="H182" s="206">
        <f>((+E182-D182)+(G182-F182))*24</f>
        <v>0</v>
      </c>
    </row>
    <row r="183" spans="2:8" ht="15.75" thickBot="1" x14ac:dyDescent="0.3">
      <c r="B183" s="544"/>
      <c r="C183" s="59" t="s">
        <v>119</v>
      </c>
      <c r="D183" s="545"/>
      <c r="E183" s="546"/>
      <c r="F183" s="545"/>
      <c r="G183" s="547"/>
      <c r="H183" s="207"/>
    </row>
    <row r="184" spans="2:8" x14ac:dyDescent="0.25">
      <c r="B184" s="548" t="s">
        <v>36</v>
      </c>
      <c r="C184" s="60" t="s">
        <v>118</v>
      </c>
      <c r="D184" s="209"/>
      <c r="E184" s="209"/>
      <c r="F184" s="204"/>
      <c r="G184" s="205"/>
      <c r="H184" s="206">
        <f>((+E184-D184)+(G184-F184))*24</f>
        <v>0</v>
      </c>
    </row>
    <row r="185" spans="2:8" ht="15.75" thickBot="1" x14ac:dyDescent="0.3">
      <c r="B185" s="549"/>
      <c r="C185" s="61" t="s">
        <v>119</v>
      </c>
      <c r="D185" s="545"/>
      <c r="E185" s="546"/>
      <c r="F185" s="545"/>
      <c r="G185" s="547"/>
      <c r="H185" s="210"/>
    </row>
    <row r="186" spans="2:8" x14ac:dyDescent="0.25">
      <c r="B186" s="543" t="s">
        <v>37</v>
      </c>
      <c r="C186" s="58" t="s">
        <v>118</v>
      </c>
      <c r="D186" s="211"/>
      <c r="E186" s="211"/>
      <c r="F186" s="204"/>
      <c r="G186" s="205"/>
      <c r="H186" s="206">
        <f>((+E186-D186)+(G186-F186))*24</f>
        <v>0</v>
      </c>
    </row>
    <row r="187" spans="2:8" ht="15.75" thickBot="1" x14ac:dyDescent="0.3">
      <c r="B187" s="544"/>
      <c r="C187" s="59" t="s">
        <v>119</v>
      </c>
      <c r="D187" s="545"/>
      <c r="E187" s="546"/>
      <c r="F187" s="545"/>
      <c r="G187" s="547"/>
      <c r="H187" s="207"/>
    </row>
    <row r="188" spans="2:8" x14ac:dyDescent="0.25">
      <c r="B188" s="543" t="s">
        <v>38</v>
      </c>
      <c r="C188" s="58" t="s">
        <v>118</v>
      </c>
      <c r="D188" s="211"/>
      <c r="E188" s="211"/>
      <c r="F188" s="211"/>
      <c r="G188" s="212"/>
      <c r="H188" s="206">
        <f>((+E188-D188)+(G188-F188))*24</f>
        <v>0</v>
      </c>
    </row>
    <row r="189" spans="2:8" ht="15.75" thickBot="1" x14ac:dyDescent="0.3">
      <c r="B189" s="544"/>
      <c r="C189" s="59" t="s">
        <v>119</v>
      </c>
      <c r="D189" s="545"/>
      <c r="E189" s="546"/>
      <c r="F189" s="545"/>
      <c r="G189" s="547"/>
      <c r="H189" s="207"/>
    </row>
    <row r="190" spans="2:8" ht="15.75" thickBot="1" x14ac:dyDescent="0.3"/>
    <row r="191" spans="2:8" x14ac:dyDescent="0.25">
      <c r="B191" s="550" t="s">
        <v>39</v>
      </c>
      <c r="C191" s="551"/>
      <c r="D191" s="552"/>
      <c r="E191" s="553"/>
      <c r="F191" s="553"/>
      <c r="G191" s="553"/>
      <c r="H191" s="201">
        <f>SUM(H193:H205)</f>
        <v>0</v>
      </c>
    </row>
    <row r="192" spans="2:8" x14ac:dyDescent="0.25">
      <c r="B192" s="554" t="s">
        <v>120</v>
      </c>
      <c r="C192" s="555"/>
      <c r="D192" s="556"/>
      <c r="E192" s="557"/>
      <c r="F192" s="557"/>
      <c r="G192" s="557"/>
      <c r="H192" s="202">
        <f>SUM(H195:H206)</f>
        <v>0</v>
      </c>
    </row>
    <row r="193" spans="2:8" ht="30" x14ac:dyDescent="0.25">
      <c r="B193" s="197" t="s">
        <v>116</v>
      </c>
      <c r="C193" s="177"/>
      <c r="D193" s="558" t="s">
        <v>121</v>
      </c>
      <c r="E193" s="558"/>
      <c r="F193" s="558" t="s">
        <v>122</v>
      </c>
      <c r="G193" s="559"/>
      <c r="H193" s="194" t="s">
        <v>117</v>
      </c>
    </row>
    <row r="194" spans="2:8" ht="15.75" thickBot="1" x14ac:dyDescent="0.3">
      <c r="B194" s="198"/>
      <c r="C194" s="195"/>
      <c r="D194" s="25" t="s">
        <v>123</v>
      </c>
      <c r="E194" s="25" t="s">
        <v>124</v>
      </c>
      <c r="F194" s="25" t="s">
        <v>123</v>
      </c>
      <c r="G194" s="26" t="s">
        <v>124</v>
      </c>
      <c r="H194" s="196"/>
    </row>
    <row r="195" spans="2:8" x14ac:dyDescent="0.25">
      <c r="B195" s="543" t="s">
        <v>33</v>
      </c>
      <c r="C195" s="58" t="s">
        <v>118</v>
      </c>
      <c r="D195" s="204"/>
      <c r="E195" s="205"/>
      <c r="F195" s="204"/>
      <c r="G195" s="205"/>
      <c r="H195" s="206">
        <f>((+E195-D195)+(G195-F195))*24</f>
        <v>0</v>
      </c>
    </row>
    <row r="196" spans="2:8" ht="15.75" thickBot="1" x14ac:dyDescent="0.3">
      <c r="B196" s="544"/>
      <c r="C196" s="59" t="s">
        <v>119</v>
      </c>
      <c r="D196" s="545"/>
      <c r="E196" s="547"/>
      <c r="F196" s="545"/>
      <c r="G196" s="547"/>
      <c r="H196" s="207"/>
    </row>
    <row r="197" spans="2:8" x14ac:dyDescent="0.25">
      <c r="B197" s="548" t="s">
        <v>34</v>
      </c>
      <c r="C197" s="60" t="s">
        <v>118</v>
      </c>
      <c r="D197" s="204"/>
      <c r="E197" s="205"/>
      <c r="F197" s="204"/>
      <c r="G197" s="205"/>
      <c r="H197" s="206">
        <f>((+E197-D197)+(G197-F197))*24</f>
        <v>0</v>
      </c>
    </row>
    <row r="198" spans="2:8" ht="15.75" thickBot="1" x14ac:dyDescent="0.3">
      <c r="B198" s="549"/>
      <c r="C198" s="61" t="s">
        <v>119</v>
      </c>
      <c r="D198" s="545"/>
      <c r="E198" s="547"/>
      <c r="F198" s="545"/>
      <c r="G198" s="547"/>
      <c r="H198" s="210"/>
    </row>
    <row r="199" spans="2:8" x14ac:dyDescent="0.25">
      <c r="B199" s="543" t="s">
        <v>35</v>
      </c>
      <c r="C199" s="58" t="s">
        <v>118</v>
      </c>
      <c r="D199" s="204"/>
      <c r="E199" s="205"/>
      <c r="F199" s="204"/>
      <c r="G199" s="205"/>
      <c r="H199" s="206">
        <f>((+E199-D199)+(G199-F199))*24</f>
        <v>0</v>
      </c>
    </row>
    <row r="200" spans="2:8" ht="15.75" thickBot="1" x14ac:dyDescent="0.3">
      <c r="B200" s="544"/>
      <c r="C200" s="59" t="s">
        <v>119</v>
      </c>
      <c r="D200" s="545"/>
      <c r="E200" s="547"/>
      <c r="F200" s="545"/>
      <c r="G200" s="547"/>
      <c r="H200" s="207"/>
    </row>
    <row r="201" spans="2:8" x14ac:dyDescent="0.25">
      <c r="B201" s="548" t="s">
        <v>36</v>
      </c>
      <c r="C201" s="60" t="s">
        <v>118</v>
      </c>
      <c r="D201" s="204"/>
      <c r="E201" s="205"/>
      <c r="F201" s="204"/>
      <c r="G201" s="205"/>
      <c r="H201" s="206">
        <f>((+E201-D201)+(G201-F201))*24</f>
        <v>0</v>
      </c>
    </row>
    <row r="202" spans="2:8" ht="15.75" thickBot="1" x14ac:dyDescent="0.3">
      <c r="B202" s="549"/>
      <c r="C202" s="61" t="s">
        <v>119</v>
      </c>
      <c r="D202" s="545"/>
      <c r="E202" s="547"/>
      <c r="F202" s="545"/>
      <c r="G202" s="547"/>
      <c r="H202" s="210"/>
    </row>
    <row r="203" spans="2:8" x14ac:dyDescent="0.25">
      <c r="B203" s="543" t="s">
        <v>37</v>
      </c>
      <c r="C203" s="58" t="s">
        <v>118</v>
      </c>
      <c r="D203" s="204"/>
      <c r="E203" s="205"/>
      <c r="F203" s="204"/>
      <c r="G203" s="205"/>
      <c r="H203" s="206">
        <f>((+E280-D280)+(G203-F203))*24</f>
        <v>0</v>
      </c>
    </row>
    <row r="204" spans="2:8" ht="15.75" thickBot="1" x14ac:dyDescent="0.3">
      <c r="B204" s="544"/>
      <c r="C204" s="59" t="s">
        <v>119</v>
      </c>
      <c r="D204" s="545"/>
      <c r="E204" s="547"/>
      <c r="F204" s="545"/>
      <c r="G204" s="547"/>
      <c r="H204" s="207"/>
    </row>
    <row r="205" spans="2:8" x14ac:dyDescent="0.25">
      <c r="B205" s="543" t="s">
        <v>38</v>
      </c>
      <c r="C205" s="58" t="s">
        <v>118</v>
      </c>
      <c r="D205" s="211"/>
      <c r="E205" s="211"/>
      <c r="F205" s="211"/>
      <c r="G205" s="212"/>
      <c r="H205" s="206">
        <f>((+E205-D205)+(G205-F205))*24</f>
        <v>0</v>
      </c>
    </row>
    <row r="206" spans="2:8" ht="15.75" thickBot="1" x14ac:dyDescent="0.3">
      <c r="B206" s="544"/>
      <c r="C206" s="59" t="s">
        <v>119</v>
      </c>
      <c r="D206" s="545"/>
      <c r="E206" s="546"/>
      <c r="F206" s="545"/>
      <c r="G206" s="547"/>
      <c r="H206" s="207"/>
    </row>
    <row r="207" spans="2:8" ht="15.75" thickBot="1" x14ac:dyDescent="0.3"/>
    <row r="208" spans="2:8" x14ac:dyDescent="0.25">
      <c r="B208" s="550" t="s">
        <v>39</v>
      </c>
      <c r="C208" s="551"/>
      <c r="D208" s="552"/>
      <c r="E208" s="553"/>
      <c r="F208" s="553"/>
      <c r="G208" s="553"/>
      <c r="H208" s="201">
        <f>SUM(H210:H222)</f>
        <v>0</v>
      </c>
    </row>
    <row r="209" spans="2:8" x14ac:dyDescent="0.25">
      <c r="B209" s="554" t="s">
        <v>120</v>
      </c>
      <c r="C209" s="555"/>
      <c r="D209" s="556"/>
      <c r="E209" s="557"/>
      <c r="F209" s="557"/>
      <c r="G209" s="557"/>
      <c r="H209" s="202">
        <f>SUM(H212:H223)</f>
        <v>0</v>
      </c>
    </row>
    <row r="210" spans="2:8" ht="30" x14ac:dyDescent="0.25">
      <c r="B210" s="197" t="s">
        <v>116</v>
      </c>
      <c r="C210" s="177"/>
      <c r="D210" s="558" t="s">
        <v>121</v>
      </c>
      <c r="E210" s="558"/>
      <c r="F210" s="558" t="s">
        <v>122</v>
      </c>
      <c r="G210" s="559"/>
      <c r="H210" s="194" t="s">
        <v>117</v>
      </c>
    </row>
    <row r="211" spans="2:8" ht="15.75" thickBot="1" x14ac:dyDescent="0.3">
      <c r="B211" s="198"/>
      <c r="C211" s="195"/>
      <c r="D211" s="25" t="s">
        <v>123</v>
      </c>
      <c r="E211" s="25" t="s">
        <v>124</v>
      </c>
      <c r="F211" s="25" t="s">
        <v>123</v>
      </c>
      <c r="G211" s="26" t="s">
        <v>124</v>
      </c>
      <c r="H211" s="196"/>
    </row>
    <row r="212" spans="2:8" x14ac:dyDescent="0.25">
      <c r="B212" s="543" t="s">
        <v>33</v>
      </c>
      <c r="C212" s="58" t="s">
        <v>118</v>
      </c>
      <c r="D212" s="204"/>
      <c r="E212" s="205"/>
      <c r="F212" s="204"/>
      <c r="G212" s="205"/>
      <c r="H212" s="206">
        <f>((+E212-D212)+(G212-F212))*24</f>
        <v>0</v>
      </c>
    </row>
    <row r="213" spans="2:8" ht="15.75" thickBot="1" x14ac:dyDescent="0.3">
      <c r="B213" s="544"/>
      <c r="C213" s="59" t="s">
        <v>119</v>
      </c>
      <c r="D213" s="545"/>
      <c r="E213" s="547"/>
      <c r="F213" s="545"/>
      <c r="G213" s="547"/>
      <c r="H213" s="207"/>
    </row>
    <row r="214" spans="2:8" x14ac:dyDescent="0.25">
      <c r="B214" s="548" t="s">
        <v>34</v>
      </c>
      <c r="C214" s="60" t="s">
        <v>118</v>
      </c>
      <c r="D214" s="204"/>
      <c r="E214" s="205"/>
      <c r="F214" s="204"/>
      <c r="G214" s="205"/>
      <c r="H214" s="206">
        <f>((+E214-D214)+(G214-F214))*24</f>
        <v>0</v>
      </c>
    </row>
    <row r="215" spans="2:8" ht="15.75" thickBot="1" x14ac:dyDescent="0.3">
      <c r="B215" s="549"/>
      <c r="C215" s="61" t="s">
        <v>119</v>
      </c>
      <c r="D215" s="545"/>
      <c r="E215" s="547"/>
      <c r="F215" s="545"/>
      <c r="G215" s="547"/>
      <c r="H215" s="210"/>
    </row>
    <row r="216" spans="2:8" x14ac:dyDescent="0.25">
      <c r="B216" s="543" t="s">
        <v>35</v>
      </c>
      <c r="C216" s="58" t="s">
        <v>118</v>
      </c>
      <c r="D216" s="204"/>
      <c r="E216" s="205"/>
      <c r="F216" s="211"/>
      <c r="G216" s="212"/>
      <c r="H216" s="206">
        <f>((+E216-D216)+(G216-F216))*24</f>
        <v>0</v>
      </c>
    </row>
    <row r="217" spans="2:8" ht="15.75" thickBot="1" x14ac:dyDescent="0.3">
      <c r="B217" s="544"/>
      <c r="C217" s="59" t="s">
        <v>119</v>
      </c>
      <c r="D217" s="545"/>
      <c r="E217" s="547"/>
      <c r="F217" s="545"/>
      <c r="G217" s="547"/>
      <c r="H217" s="207"/>
    </row>
    <row r="218" spans="2:8" x14ac:dyDescent="0.25">
      <c r="B218" s="548" t="s">
        <v>36</v>
      </c>
      <c r="C218" s="60" t="s">
        <v>118</v>
      </c>
      <c r="D218" s="204"/>
      <c r="E218" s="205"/>
      <c r="F218" s="204"/>
      <c r="G218" s="205"/>
      <c r="H218" s="206">
        <f>((+E218-D218)+(G218-F218))*24</f>
        <v>0</v>
      </c>
    </row>
    <row r="219" spans="2:8" ht="15.75" thickBot="1" x14ac:dyDescent="0.3">
      <c r="B219" s="549"/>
      <c r="C219" s="61" t="s">
        <v>119</v>
      </c>
      <c r="D219" s="545"/>
      <c r="E219" s="547"/>
      <c r="F219" s="545"/>
      <c r="G219" s="547"/>
      <c r="H219" s="210"/>
    </row>
    <row r="220" spans="2:8" x14ac:dyDescent="0.25">
      <c r="B220" s="543" t="s">
        <v>37</v>
      </c>
      <c r="C220" s="58" t="s">
        <v>118</v>
      </c>
      <c r="D220" s="204"/>
      <c r="E220" s="205"/>
      <c r="F220" s="211"/>
      <c r="G220" s="212"/>
      <c r="H220" s="206">
        <f>((+E220-D220)+(G220-F220))*24</f>
        <v>0</v>
      </c>
    </row>
    <row r="221" spans="2:8" ht="15.75" thickBot="1" x14ac:dyDescent="0.3">
      <c r="B221" s="544"/>
      <c r="C221" s="59" t="s">
        <v>119</v>
      </c>
      <c r="D221" s="545"/>
      <c r="E221" s="547"/>
      <c r="F221" s="545"/>
      <c r="G221" s="547"/>
      <c r="H221" s="207"/>
    </row>
    <row r="222" spans="2:8" x14ac:dyDescent="0.25">
      <c r="B222" s="543" t="s">
        <v>38</v>
      </c>
      <c r="C222" s="58" t="s">
        <v>118</v>
      </c>
      <c r="D222" s="211"/>
      <c r="E222" s="211"/>
      <c r="F222" s="211"/>
      <c r="G222" s="212"/>
      <c r="H222" s="206">
        <f>((+E222-D222)+(G222-F222))*24</f>
        <v>0</v>
      </c>
    </row>
    <row r="223" spans="2:8" ht="15.75" thickBot="1" x14ac:dyDescent="0.3">
      <c r="B223" s="544"/>
      <c r="C223" s="59" t="s">
        <v>119</v>
      </c>
      <c r="D223" s="545"/>
      <c r="E223" s="546"/>
      <c r="F223" s="545"/>
      <c r="G223" s="547"/>
      <c r="H223" s="207"/>
    </row>
    <row r="224" spans="2:8" ht="15.75" thickBot="1" x14ac:dyDescent="0.3"/>
    <row r="225" spans="2:8" x14ac:dyDescent="0.25">
      <c r="B225" s="550" t="s">
        <v>39</v>
      </c>
      <c r="C225" s="551"/>
      <c r="D225" s="552"/>
      <c r="E225" s="553"/>
      <c r="F225" s="553"/>
      <c r="G225" s="553"/>
      <c r="H225" s="201">
        <f>SUM(H227:H239)</f>
        <v>0</v>
      </c>
    </row>
    <row r="226" spans="2:8" x14ac:dyDescent="0.25">
      <c r="B226" s="554" t="s">
        <v>120</v>
      </c>
      <c r="C226" s="555"/>
      <c r="D226" s="556"/>
      <c r="E226" s="557"/>
      <c r="F226" s="557"/>
      <c r="G226" s="557"/>
      <c r="H226" s="202">
        <f>SUM(H229:H240)</f>
        <v>0</v>
      </c>
    </row>
    <row r="227" spans="2:8" ht="30" x14ac:dyDescent="0.25">
      <c r="B227" s="197" t="s">
        <v>116</v>
      </c>
      <c r="C227" s="177"/>
      <c r="D227" s="558" t="s">
        <v>121</v>
      </c>
      <c r="E227" s="558"/>
      <c r="F227" s="558" t="s">
        <v>122</v>
      </c>
      <c r="G227" s="559"/>
      <c r="H227" s="194" t="s">
        <v>117</v>
      </c>
    </row>
    <row r="228" spans="2:8" ht="15.75" thickBot="1" x14ac:dyDescent="0.3">
      <c r="B228" s="198"/>
      <c r="C228" s="195"/>
      <c r="D228" s="25" t="s">
        <v>123</v>
      </c>
      <c r="E228" s="25" t="s">
        <v>124</v>
      </c>
      <c r="F228" s="25" t="s">
        <v>123</v>
      </c>
      <c r="G228" s="26" t="s">
        <v>124</v>
      </c>
      <c r="H228" s="196"/>
    </row>
    <row r="229" spans="2:8" x14ac:dyDescent="0.25">
      <c r="B229" s="543" t="s">
        <v>33</v>
      </c>
      <c r="C229" s="58" t="s">
        <v>118</v>
      </c>
      <c r="D229" s="203"/>
      <c r="E229" s="203"/>
      <c r="F229" s="204"/>
      <c r="G229" s="205"/>
      <c r="H229" s="206">
        <f>((+E229-D229)+(G229-F229))*24</f>
        <v>0</v>
      </c>
    </row>
    <row r="230" spans="2:8" ht="15.75" thickBot="1" x14ac:dyDescent="0.3">
      <c r="B230" s="544"/>
      <c r="C230" s="59" t="s">
        <v>119</v>
      </c>
      <c r="D230" s="545"/>
      <c r="E230" s="546"/>
      <c r="F230" s="545"/>
      <c r="G230" s="547"/>
      <c r="H230" s="207"/>
    </row>
    <row r="231" spans="2:8" x14ac:dyDescent="0.25">
      <c r="B231" s="548" t="s">
        <v>34</v>
      </c>
      <c r="C231" s="60" t="s">
        <v>118</v>
      </c>
      <c r="D231" s="209"/>
      <c r="E231" s="209"/>
      <c r="F231" s="204"/>
      <c r="G231" s="205"/>
      <c r="H231" s="206">
        <f>((+E231-D231)+(G231-F231))*24</f>
        <v>0</v>
      </c>
    </row>
    <row r="232" spans="2:8" ht="15.75" thickBot="1" x14ac:dyDescent="0.3">
      <c r="B232" s="549"/>
      <c r="C232" s="61" t="s">
        <v>119</v>
      </c>
      <c r="D232" s="545"/>
      <c r="E232" s="546"/>
      <c r="F232" s="545"/>
      <c r="G232" s="547"/>
      <c r="H232" s="210"/>
    </row>
    <row r="233" spans="2:8" x14ac:dyDescent="0.25">
      <c r="B233" s="543" t="s">
        <v>35</v>
      </c>
      <c r="C233" s="58" t="s">
        <v>118</v>
      </c>
      <c r="D233" s="211"/>
      <c r="E233" s="211"/>
      <c r="F233" s="211"/>
      <c r="G233" s="212"/>
      <c r="H233" s="206">
        <f>((+E233-D233)+(G233-F233))*24</f>
        <v>0</v>
      </c>
    </row>
    <row r="234" spans="2:8" ht="15.75" thickBot="1" x14ac:dyDescent="0.3">
      <c r="B234" s="544"/>
      <c r="C234" s="59" t="s">
        <v>119</v>
      </c>
      <c r="D234" s="545"/>
      <c r="E234" s="546"/>
      <c r="F234" s="545"/>
      <c r="G234" s="547"/>
      <c r="H234" s="207"/>
    </row>
    <row r="235" spans="2:8" x14ac:dyDescent="0.25">
      <c r="B235" s="548" t="s">
        <v>36</v>
      </c>
      <c r="C235" s="60" t="s">
        <v>118</v>
      </c>
      <c r="D235" s="209"/>
      <c r="E235" s="209"/>
      <c r="F235" s="204"/>
      <c r="G235" s="205"/>
      <c r="H235" s="206">
        <f>((+E235-D235)+(G235-F235))*24</f>
        <v>0</v>
      </c>
    </row>
    <row r="236" spans="2:8" ht="15.75" thickBot="1" x14ac:dyDescent="0.3">
      <c r="B236" s="549"/>
      <c r="C236" s="61" t="s">
        <v>119</v>
      </c>
      <c r="D236" s="545"/>
      <c r="E236" s="546"/>
      <c r="F236" s="545"/>
      <c r="G236" s="547"/>
      <c r="H236" s="210"/>
    </row>
    <row r="237" spans="2:8" x14ac:dyDescent="0.25">
      <c r="B237" s="543" t="s">
        <v>37</v>
      </c>
      <c r="C237" s="58" t="s">
        <v>118</v>
      </c>
      <c r="D237" s="211"/>
      <c r="E237" s="211"/>
      <c r="F237" s="211"/>
      <c r="G237" s="212"/>
      <c r="H237" s="206">
        <f>((+E237-D237)+(G237-F237))*24</f>
        <v>0</v>
      </c>
    </row>
    <row r="238" spans="2:8" ht="15.75" thickBot="1" x14ac:dyDescent="0.3">
      <c r="B238" s="544"/>
      <c r="C238" s="59" t="s">
        <v>119</v>
      </c>
      <c r="D238" s="545"/>
      <c r="E238" s="546"/>
      <c r="F238" s="545"/>
      <c r="G238" s="547"/>
      <c r="H238" s="207"/>
    </row>
    <row r="239" spans="2:8" x14ac:dyDescent="0.25">
      <c r="B239" s="543" t="s">
        <v>38</v>
      </c>
      <c r="C239" s="58" t="s">
        <v>118</v>
      </c>
      <c r="D239" s="211"/>
      <c r="E239" s="211"/>
      <c r="F239" s="211"/>
      <c r="G239" s="212"/>
      <c r="H239" s="206">
        <f>((+E239-D239)+(G239-F239))*24</f>
        <v>0</v>
      </c>
    </row>
    <row r="240" spans="2:8" ht="15.75" thickBot="1" x14ac:dyDescent="0.3">
      <c r="B240" s="544"/>
      <c r="C240" s="59" t="s">
        <v>119</v>
      </c>
      <c r="D240" s="545"/>
      <c r="E240" s="546"/>
      <c r="F240" s="545"/>
      <c r="G240" s="547"/>
      <c r="H240" s="207"/>
    </row>
    <row r="241" spans="2:8" ht="15.75" thickBot="1" x14ac:dyDescent="0.3"/>
    <row r="242" spans="2:8" x14ac:dyDescent="0.25">
      <c r="B242" s="550" t="s">
        <v>39</v>
      </c>
      <c r="C242" s="551"/>
      <c r="D242" s="552"/>
      <c r="E242" s="553"/>
      <c r="F242" s="553"/>
      <c r="G242" s="553"/>
      <c r="H242" s="201">
        <f>SUM(H244:H256)</f>
        <v>0</v>
      </c>
    </row>
    <row r="243" spans="2:8" x14ac:dyDescent="0.25">
      <c r="B243" s="554" t="s">
        <v>120</v>
      </c>
      <c r="C243" s="555"/>
      <c r="D243" s="556"/>
      <c r="E243" s="557"/>
      <c r="F243" s="557"/>
      <c r="G243" s="557"/>
      <c r="H243" s="202">
        <f>SUM(H246:H257)</f>
        <v>0</v>
      </c>
    </row>
    <row r="244" spans="2:8" ht="30" x14ac:dyDescent="0.25">
      <c r="B244" s="197" t="s">
        <v>116</v>
      </c>
      <c r="C244" s="177"/>
      <c r="D244" s="558" t="s">
        <v>121</v>
      </c>
      <c r="E244" s="558"/>
      <c r="F244" s="558" t="s">
        <v>122</v>
      </c>
      <c r="G244" s="559"/>
      <c r="H244" s="194" t="s">
        <v>117</v>
      </c>
    </row>
    <row r="245" spans="2:8" ht="15.75" thickBot="1" x14ac:dyDescent="0.3">
      <c r="B245" s="198"/>
      <c r="C245" s="195"/>
      <c r="D245" s="25" t="s">
        <v>123</v>
      </c>
      <c r="E245" s="25" t="s">
        <v>124</v>
      </c>
      <c r="F245" s="25" t="s">
        <v>123</v>
      </c>
      <c r="G245" s="26" t="s">
        <v>124</v>
      </c>
      <c r="H245" s="196"/>
    </row>
    <row r="246" spans="2:8" x14ac:dyDescent="0.25">
      <c r="B246" s="543" t="s">
        <v>33</v>
      </c>
      <c r="C246" s="58" t="s">
        <v>118</v>
      </c>
      <c r="D246" s="203"/>
      <c r="E246" s="203"/>
      <c r="F246" s="204"/>
      <c r="G246" s="205"/>
      <c r="H246" s="206">
        <f>((+E246-D246)+(G246-F246))*24</f>
        <v>0</v>
      </c>
    </row>
    <row r="247" spans="2:8" ht="15.75" thickBot="1" x14ac:dyDescent="0.3">
      <c r="B247" s="544"/>
      <c r="C247" s="59" t="s">
        <v>119</v>
      </c>
      <c r="D247" s="545"/>
      <c r="E247" s="546"/>
      <c r="F247" s="545"/>
      <c r="G247" s="547"/>
      <c r="H247" s="207"/>
    </row>
    <row r="248" spans="2:8" x14ac:dyDescent="0.25">
      <c r="B248" s="548" t="s">
        <v>34</v>
      </c>
      <c r="C248" s="60" t="s">
        <v>118</v>
      </c>
      <c r="D248" s="209"/>
      <c r="E248" s="209"/>
      <c r="F248" s="204"/>
      <c r="G248" s="205"/>
      <c r="H248" s="206">
        <f>((+E248-D248)+(G248-F248))*24</f>
        <v>0</v>
      </c>
    </row>
    <row r="249" spans="2:8" ht="15.75" thickBot="1" x14ac:dyDescent="0.3">
      <c r="B249" s="549"/>
      <c r="C249" s="61" t="s">
        <v>119</v>
      </c>
      <c r="D249" s="545"/>
      <c r="E249" s="546"/>
      <c r="F249" s="545"/>
      <c r="G249" s="547"/>
      <c r="H249" s="210"/>
    </row>
    <row r="250" spans="2:8" x14ac:dyDescent="0.25">
      <c r="B250" s="543" t="s">
        <v>35</v>
      </c>
      <c r="C250" s="58" t="s">
        <v>118</v>
      </c>
      <c r="D250" s="211"/>
      <c r="E250" s="211"/>
      <c r="F250" s="211"/>
      <c r="G250" s="212"/>
      <c r="H250" s="206">
        <f>((+E250-D250)+(G250-F250))*24</f>
        <v>0</v>
      </c>
    </row>
    <row r="251" spans="2:8" ht="15.75" thickBot="1" x14ac:dyDescent="0.3">
      <c r="B251" s="544"/>
      <c r="C251" s="59" t="s">
        <v>119</v>
      </c>
      <c r="D251" s="545"/>
      <c r="E251" s="546"/>
      <c r="F251" s="545"/>
      <c r="G251" s="547"/>
      <c r="H251" s="207"/>
    </row>
    <row r="252" spans="2:8" x14ac:dyDescent="0.25">
      <c r="B252" s="548" t="s">
        <v>36</v>
      </c>
      <c r="C252" s="60" t="s">
        <v>118</v>
      </c>
      <c r="D252" s="209"/>
      <c r="E252" s="209"/>
      <c r="F252" s="204"/>
      <c r="G252" s="205"/>
      <c r="H252" s="206">
        <f>((+E252-D252)+(G252-F252))*24</f>
        <v>0</v>
      </c>
    </row>
    <row r="253" spans="2:8" ht="15.75" thickBot="1" x14ac:dyDescent="0.3">
      <c r="B253" s="549"/>
      <c r="C253" s="61" t="s">
        <v>119</v>
      </c>
      <c r="D253" s="545"/>
      <c r="E253" s="546"/>
      <c r="F253" s="545"/>
      <c r="G253" s="547"/>
      <c r="H253" s="210"/>
    </row>
    <row r="254" spans="2:8" x14ac:dyDescent="0.25">
      <c r="B254" s="543" t="s">
        <v>37</v>
      </c>
      <c r="C254" s="58" t="s">
        <v>118</v>
      </c>
      <c r="D254" s="211"/>
      <c r="E254" s="211"/>
      <c r="F254" s="211"/>
      <c r="G254" s="212"/>
      <c r="H254" s="206">
        <f>((+E254-D254)+(G254-F254))*24</f>
        <v>0</v>
      </c>
    </row>
    <row r="255" spans="2:8" ht="15.75" thickBot="1" x14ac:dyDescent="0.3">
      <c r="B255" s="544"/>
      <c r="C255" s="59" t="s">
        <v>119</v>
      </c>
      <c r="D255" s="545"/>
      <c r="E255" s="546"/>
      <c r="F255" s="545"/>
      <c r="G255" s="547"/>
      <c r="H255" s="207"/>
    </row>
    <row r="256" spans="2:8" x14ac:dyDescent="0.25">
      <c r="B256" s="543" t="s">
        <v>38</v>
      </c>
      <c r="C256" s="58" t="s">
        <v>118</v>
      </c>
      <c r="D256" s="211"/>
      <c r="E256" s="211"/>
      <c r="F256" s="211"/>
      <c r="G256" s="212"/>
      <c r="H256" s="206">
        <f>((+E256-D256)+(G256-F256))*24</f>
        <v>0</v>
      </c>
    </row>
    <row r="257" spans="2:8" ht="15.75" thickBot="1" x14ac:dyDescent="0.3">
      <c r="B257" s="544"/>
      <c r="C257" s="59" t="s">
        <v>119</v>
      </c>
      <c r="D257" s="545"/>
      <c r="E257" s="546"/>
      <c r="F257" s="545"/>
      <c r="G257" s="547"/>
      <c r="H257" s="207"/>
    </row>
    <row r="258" spans="2:8" ht="15.75" thickBot="1" x14ac:dyDescent="0.3"/>
    <row r="259" spans="2:8" x14ac:dyDescent="0.25">
      <c r="B259" s="550" t="s">
        <v>39</v>
      </c>
      <c r="C259" s="551"/>
      <c r="D259" s="552"/>
      <c r="E259" s="553"/>
      <c r="F259" s="553"/>
      <c r="G259" s="553"/>
      <c r="H259" s="201">
        <f>SUM(H261:H273)</f>
        <v>0</v>
      </c>
    </row>
    <row r="260" spans="2:8" x14ac:dyDescent="0.25">
      <c r="B260" s="554" t="s">
        <v>120</v>
      </c>
      <c r="C260" s="555"/>
      <c r="D260" s="556"/>
      <c r="E260" s="557"/>
      <c r="F260" s="557"/>
      <c r="G260" s="557"/>
      <c r="H260" s="202">
        <f>SUM(H263:H274)</f>
        <v>0</v>
      </c>
    </row>
    <row r="261" spans="2:8" ht="30" x14ac:dyDescent="0.25">
      <c r="B261" s="197" t="s">
        <v>116</v>
      </c>
      <c r="C261" s="177"/>
      <c r="D261" s="558" t="s">
        <v>121</v>
      </c>
      <c r="E261" s="558"/>
      <c r="F261" s="558" t="s">
        <v>122</v>
      </c>
      <c r="G261" s="559"/>
      <c r="H261" s="194" t="s">
        <v>117</v>
      </c>
    </row>
    <row r="262" spans="2:8" ht="15.75" thickBot="1" x14ac:dyDescent="0.3">
      <c r="B262" s="198"/>
      <c r="C262" s="195"/>
      <c r="D262" s="25" t="s">
        <v>123</v>
      </c>
      <c r="E262" s="25" t="s">
        <v>124</v>
      </c>
      <c r="F262" s="25" t="s">
        <v>123</v>
      </c>
      <c r="G262" s="26" t="s">
        <v>124</v>
      </c>
      <c r="H262" s="196"/>
    </row>
    <row r="263" spans="2:8" x14ac:dyDescent="0.25">
      <c r="B263" s="543" t="s">
        <v>33</v>
      </c>
      <c r="C263" s="58" t="s">
        <v>118</v>
      </c>
      <c r="D263" s="203"/>
      <c r="E263" s="203"/>
      <c r="F263" s="204"/>
      <c r="G263" s="205"/>
      <c r="H263" s="206">
        <f>((+E263-D263)+(G263-F263))*24</f>
        <v>0</v>
      </c>
    </row>
    <row r="264" spans="2:8" ht="15.75" thickBot="1" x14ac:dyDescent="0.3">
      <c r="B264" s="544"/>
      <c r="C264" s="59" t="s">
        <v>119</v>
      </c>
      <c r="D264" s="545"/>
      <c r="E264" s="546"/>
      <c r="F264" s="545"/>
      <c r="G264" s="547"/>
      <c r="H264" s="207"/>
    </row>
    <row r="265" spans="2:8" x14ac:dyDescent="0.25">
      <c r="B265" s="548" t="s">
        <v>34</v>
      </c>
      <c r="C265" s="60" t="s">
        <v>118</v>
      </c>
      <c r="D265" s="209"/>
      <c r="E265" s="209"/>
      <c r="F265" s="204"/>
      <c r="G265" s="205"/>
      <c r="H265" s="206">
        <f>((+E265-D265)+(G265-F265))*24</f>
        <v>0</v>
      </c>
    </row>
    <row r="266" spans="2:8" ht="15.75" thickBot="1" x14ac:dyDescent="0.3">
      <c r="B266" s="549"/>
      <c r="C266" s="61" t="s">
        <v>119</v>
      </c>
      <c r="D266" s="545"/>
      <c r="E266" s="546"/>
      <c r="F266" s="545"/>
      <c r="G266" s="547"/>
      <c r="H266" s="210"/>
    </row>
    <row r="267" spans="2:8" x14ac:dyDescent="0.25">
      <c r="B267" s="543" t="s">
        <v>35</v>
      </c>
      <c r="C267" s="58" t="s">
        <v>118</v>
      </c>
      <c r="D267" s="211"/>
      <c r="E267" s="211"/>
      <c r="F267" s="211"/>
      <c r="G267" s="212"/>
      <c r="H267" s="206">
        <f>((+E267-D267)+(G267-F267))*24</f>
        <v>0</v>
      </c>
    </row>
    <row r="268" spans="2:8" ht="15.75" thickBot="1" x14ac:dyDescent="0.3">
      <c r="B268" s="544"/>
      <c r="C268" s="59" t="s">
        <v>119</v>
      </c>
      <c r="D268" s="545"/>
      <c r="E268" s="546"/>
      <c r="F268" s="545"/>
      <c r="G268" s="547"/>
      <c r="H268" s="207"/>
    </row>
    <row r="269" spans="2:8" x14ac:dyDescent="0.25">
      <c r="B269" s="548" t="s">
        <v>36</v>
      </c>
      <c r="C269" s="60" t="s">
        <v>118</v>
      </c>
      <c r="D269" s="209"/>
      <c r="E269" s="209"/>
      <c r="F269" s="204"/>
      <c r="G269" s="205"/>
      <c r="H269" s="206">
        <f>((+E269-D269)+(G269-F269))*24</f>
        <v>0</v>
      </c>
    </row>
    <row r="270" spans="2:8" ht="15.75" thickBot="1" x14ac:dyDescent="0.3">
      <c r="B270" s="549"/>
      <c r="C270" s="61" t="s">
        <v>119</v>
      </c>
      <c r="D270" s="545"/>
      <c r="E270" s="546"/>
      <c r="F270" s="545"/>
      <c r="G270" s="547"/>
      <c r="H270" s="210"/>
    </row>
    <row r="271" spans="2:8" x14ac:dyDescent="0.25">
      <c r="B271" s="543" t="s">
        <v>37</v>
      </c>
      <c r="C271" s="58" t="s">
        <v>118</v>
      </c>
      <c r="D271" s="211"/>
      <c r="E271" s="211"/>
      <c r="F271" s="211"/>
      <c r="G271" s="212"/>
      <c r="H271" s="206">
        <f>((+E271-D271)+(G271-F271))*24</f>
        <v>0</v>
      </c>
    </row>
    <row r="272" spans="2:8" ht="15.75" thickBot="1" x14ac:dyDescent="0.3">
      <c r="B272" s="544"/>
      <c r="C272" s="59" t="s">
        <v>119</v>
      </c>
      <c r="D272" s="545"/>
      <c r="E272" s="546"/>
      <c r="F272" s="545"/>
      <c r="G272" s="547"/>
      <c r="H272" s="207"/>
    </row>
    <row r="273" spans="2:8" x14ac:dyDescent="0.25">
      <c r="B273" s="543" t="s">
        <v>38</v>
      </c>
      <c r="C273" s="58" t="s">
        <v>118</v>
      </c>
      <c r="D273" s="211"/>
      <c r="E273" s="211"/>
      <c r="F273" s="211"/>
      <c r="G273" s="212"/>
      <c r="H273" s="206">
        <f>((+E273-D273)+(G273-F273))*24</f>
        <v>0</v>
      </c>
    </row>
    <row r="274" spans="2:8" ht="15.75" thickBot="1" x14ac:dyDescent="0.3">
      <c r="B274" s="544"/>
      <c r="C274" s="59" t="s">
        <v>119</v>
      </c>
      <c r="D274" s="545"/>
      <c r="E274" s="546"/>
      <c r="F274" s="545"/>
      <c r="G274" s="547"/>
      <c r="H274" s="207"/>
    </row>
    <row r="275" spans="2:8" ht="15.75" thickBot="1" x14ac:dyDescent="0.3"/>
    <row r="276" spans="2:8" x14ac:dyDescent="0.25">
      <c r="B276" s="550" t="s">
        <v>39</v>
      </c>
      <c r="C276" s="551"/>
      <c r="D276" s="552"/>
      <c r="E276" s="553"/>
      <c r="F276" s="553"/>
      <c r="G276" s="553"/>
      <c r="H276" s="201">
        <f>SUM(H278:H290)</f>
        <v>0</v>
      </c>
    </row>
    <row r="277" spans="2:8" ht="14.45" customHeight="1" x14ac:dyDescent="0.25">
      <c r="B277" s="554" t="s">
        <v>120</v>
      </c>
      <c r="C277" s="555"/>
      <c r="D277" s="556"/>
      <c r="E277" s="557"/>
      <c r="F277" s="557"/>
      <c r="G277" s="557"/>
      <c r="H277" s="202">
        <f>SUM(H280:H291)</f>
        <v>0</v>
      </c>
    </row>
    <row r="278" spans="2:8" ht="30" x14ac:dyDescent="0.25">
      <c r="B278" s="197" t="s">
        <v>116</v>
      </c>
      <c r="C278" s="177"/>
      <c r="D278" s="558" t="s">
        <v>121</v>
      </c>
      <c r="E278" s="558"/>
      <c r="F278" s="558" t="s">
        <v>122</v>
      </c>
      <c r="G278" s="559"/>
      <c r="H278" s="194" t="s">
        <v>117</v>
      </c>
    </row>
    <row r="279" spans="2:8" ht="15.75" thickBot="1" x14ac:dyDescent="0.3">
      <c r="B279" s="198"/>
      <c r="C279" s="195"/>
      <c r="D279" s="25" t="s">
        <v>123</v>
      </c>
      <c r="E279" s="25" t="s">
        <v>124</v>
      </c>
      <c r="F279" s="25" t="s">
        <v>123</v>
      </c>
      <c r="G279" s="26" t="s">
        <v>124</v>
      </c>
      <c r="H279" s="196"/>
    </row>
    <row r="280" spans="2:8" x14ac:dyDescent="0.25">
      <c r="B280" s="543" t="s">
        <v>33</v>
      </c>
      <c r="C280" s="58" t="s">
        <v>118</v>
      </c>
      <c r="D280" s="204"/>
      <c r="E280" s="205"/>
      <c r="F280" s="204"/>
      <c r="G280" s="205"/>
      <c r="H280" s="206">
        <f>((+E280-D280)+(G280-F280))*24</f>
        <v>0</v>
      </c>
    </row>
    <row r="281" spans="2:8" ht="15.75" thickBot="1" x14ac:dyDescent="0.3">
      <c r="B281" s="544"/>
      <c r="C281" s="59" t="s">
        <v>119</v>
      </c>
      <c r="D281" s="545"/>
      <c r="E281" s="547"/>
      <c r="F281" s="545"/>
      <c r="G281" s="547"/>
      <c r="H281" s="207"/>
    </row>
    <row r="282" spans="2:8" x14ac:dyDescent="0.25">
      <c r="B282" s="548" t="s">
        <v>34</v>
      </c>
      <c r="C282" s="60" t="s">
        <v>118</v>
      </c>
      <c r="D282" s="209"/>
      <c r="E282" s="209"/>
      <c r="F282" s="204"/>
      <c r="G282" s="205"/>
      <c r="H282" s="206">
        <f>((+E282-D282)+(G282-F282))*24</f>
        <v>0</v>
      </c>
    </row>
    <row r="283" spans="2:8" ht="15.75" thickBot="1" x14ac:dyDescent="0.3">
      <c r="B283" s="549"/>
      <c r="C283" s="61" t="s">
        <v>119</v>
      </c>
      <c r="D283" s="545"/>
      <c r="E283" s="546"/>
      <c r="F283" s="545"/>
      <c r="G283" s="547"/>
      <c r="H283" s="210"/>
    </row>
    <row r="284" spans="2:8" x14ac:dyDescent="0.25">
      <c r="B284" s="543" t="s">
        <v>35</v>
      </c>
      <c r="C284" s="58" t="s">
        <v>118</v>
      </c>
      <c r="D284" s="204"/>
      <c r="E284" s="205"/>
      <c r="F284" s="211"/>
      <c r="G284" s="212"/>
      <c r="H284" s="206">
        <f>((+E284-D284)+(G284-F284))*24</f>
        <v>0</v>
      </c>
    </row>
    <row r="285" spans="2:8" ht="15.75" thickBot="1" x14ac:dyDescent="0.3">
      <c r="B285" s="544"/>
      <c r="C285" s="59" t="s">
        <v>119</v>
      </c>
      <c r="D285" s="545"/>
      <c r="E285" s="547"/>
      <c r="F285" s="560"/>
      <c r="G285" s="547"/>
      <c r="H285" s="207"/>
    </row>
    <row r="286" spans="2:8" x14ac:dyDescent="0.25">
      <c r="B286" s="548" t="s">
        <v>36</v>
      </c>
      <c r="C286" s="60" t="s">
        <v>118</v>
      </c>
      <c r="D286" s="209"/>
      <c r="E286" s="209"/>
      <c r="F286" s="208"/>
      <c r="G286" s="317"/>
      <c r="H286" s="206">
        <f>((+E286-D286)+(G286-F286))*24</f>
        <v>0</v>
      </c>
    </row>
    <row r="287" spans="2:8" ht="15.75" thickBot="1" x14ac:dyDescent="0.3">
      <c r="B287" s="549"/>
      <c r="C287" s="61" t="s">
        <v>119</v>
      </c>
      <c r="D287" s="545"/>
      <c r="E287" s="546"/>
      <c r="F287" s="545"/>
      <c r="G287" s="547"/>
      <c r="H287" s="210"/>
    </row>
    <row r="288" spans="2:8" x14ac:dyDescent="0.25">
      <c r="B288" s="543" t="s">
        <v>37</v>
      </c>
      <c r="C288" s="58" t="s">
        <v>118</v>
      </c>
      <c r="D288" s="204"/>
      <c r="E288" s="205"/>
      <c r="F288" s="204"/>
      <c r="G288" s="205"/>
      <c r="H288" s="206">
        <f>((+E288-D288)+(G288-F288))*24</f>
        <v>0</v>
      </c>
    </row>
    <row r="289" spans="2:8" ht="15.75" thickBot="1" x14ac:dyDescent="0.3">
      <c r="B289" s="544"/>
      <c r="C289" s="59" t="s">
        <v>119</v>
      </c>
      <c r="D289" s="545"/>
      <c r="E289" s="547"/>
      <c r="F289" s="545"/>
      <c r="G289" s="547"/>
      <c r="H289" s="207"/>
    </row>
    <row r="290" spans="2:8" x14ac:dyDescent="0.25">
      <c r="B290" s="543" t="s">
        <v>38</v>
      </c>
      <c r="C290" s="58" t="s">
        <v>118</v>
      </c>
      <c r="D290" s="211"/>
      <c r="E290" s="211"/>
      <c r="F290" s="211"/>
      <c r="G290" s="212"/>
      <c r="H290" s="206">
        <f>((+E290-D290)+(G290-F290))*24</f>
        <v>0</v>
      </c>
    </row>
    <row r="291" spans="2:8" ht="15.75" thickBot="1" x14ac:dyDescent="0.3">
      <c r="B291" s="544"/>
      <c r="C291" s="59" t="s">
        <v>119</v>
      </c>
      <c r="D291" s="545"/>
      <c r="E291" s="546"/>
      <c r="F291" s="545"/>
      <c r="G291" s="547"/>
      <c r="H291" s="207"/>
    </row>
    <row r="292" spans="2:8" ht="15.75" thickBot="1" x14ac:dyDescent="0.3"/>
    <row r="293" spans="2:8" x14ac:dyDescent="0.25">
      <c r="B293" s="550" t="s">
        <v>39</v>
      </c>
      <c r="C293" s="551"/>
      <c r="D293" s="552"/>
      <c r="E293" s="553"/>
      <c r="F293" s="553"/>
      <c r="G293" s="553"/>
      <c r="H293" s="201">
        <f>SUM(H295:H307)</f>
        <v>0</v>
      </c>
    </row>
    <row r="294" spans="2:8" x14ac:dyDescent="0.25">
      <c r="B294" s="554" t="s">
        <v>120</v>
      </c>
      <c r="C294" s="555"/>
      <c r="D294" s="556"/>
      <c r="E294" s="557"/>
      <c r="F294" s="557"/>
      <c r="G294" s="557"/>
      <c r="H294" s="202">
        <f>SUM(H297:H308)</f>
        <v>0</v>
      </c>
    </row>
    <row r="295" spans="2:8" ht="30" x14ac:dyDescent="0.25">
      <c r="B295" s="197" t="s">
        <v>116</v>
      </c>
      <c r="C295" s="177"/>
      <c r="D295" s="558" t="s">
        <v>121</v>
      </c>
      <c r="E295" s="558"/>
      <c r="F295" s="558" t="s">
        <v>122</v>
      </c>
      <c r="G295" s="559"/>
      <c r="H295" s="194" t="s">
        <v>117</v>
      </c>
    </row>
    <row r="296" spans="2:8" ht="15.75" thickBot="1" x14ac:dyDescent="0.3">
      <c r="B296" s="198"/>
      <c r="C296" s="195"/>
      <c r="D296" s="25" t="s">
        <v>123</v>
      </c>
      <c r="E296" s="25" t="s">
        <v>124</v>
      </c>
      <c r="F296" s="25" t="s">
        <v>123</v>
      </c>
      <c r="G296" s="26" t="s">
        <v>124</v>
      </c>
      <c r="H296" s="196"/>
    </row>
    <row r="297" spans="2:8" x14ac:dyDescent="0.25">
      <c r="B297" s="543" t="s">
        <v>33</v>
      </c>
      <c r="C297" s="58" t="s">
        <v>118</v>
      </c>
      <c r="D297" s="204"/>
      <c r="E297" s="205"/>
      <c r="F297" s="204"/>
      <c r="G297" s="205"/>
      <c r="H297" s="206">
        <f>((+E297-D297)+(G297-F297))*24</f>
        <v>0</v>
      </c>
    </row>
    <row r="298" spans="2:8" ht="15.75" thickBot="1" x14ac:dyDescent="0.3">
      <c r="B298" s="544"/>
      <c r="C298" s="59" t="s">
        <v>119</v>
      </c>
      <c r="D298" s="545"/>
      <c r="E298" s="547"/>
      <c r="F298" s="545"/>
      <c r="G298" s="547"/>
      <c r="H298" s="207"/>
    </row>
    <row r="299" spans="2:8" x14ac:dyDescent="0.25">
      <c r="B299" s="548" t="s">
        <v>34</v>
      </c>
      <c r="C299" s="60" t="s">
        <v>118</v>
      </c>
      <c r="D299" s="209"/>
      <c r="E299" s="209"/>
      <c r="F299" s="208"/>
      <c r="G299" s="317"/>
      <c r="H299" s="206">
        <f>((+E299-D299)+(G299-F299))*24</f>
        <v>0</v>
      </c>
    </row>
    <row r="300" spans="2:8" ht="15.75" thickBot="1" x14ac:dyDescent="0.3">
      <c r="B300" s="549"/>
      <c r="C300" s="61" t="s">
        <v>119</v>
      </c>
      <c r="D300" s="545"/>
      <c r="E300" s="546"/>
      <c r="F300" s="545"/>
      <c r="G300" s="547"/>
      <c r="H300" s="210"/>
    </row>
    <row r="301" spans="2:8" x14ac:dyDescent="0.25">
      <c r="B301" s="543" t="s">
        <v>35</v>
      </c>
      <c r="C301" s="58" t="s">
        <v>118</v>
      </c>
      <c r="D301" s="204"/>
      <c r="E301" s="205"/>
      <c r="F301" s="211"/>
      <c r="G301" s="212"/>
      <c r="H301" s="206">
        <f>((+E301-D301)+(G301-F301))*24</f>
        <v>0</v>
      </c>
    </row>
    <row r="302" spans="2:8" ht="15.75" thickBot="1" x14ac:dyDescent="0.3">
      <c r="B302" s="544"/>
      <c r="C302" s="59" t="s">
        <v>119</v>
      </c>
      <c r="D302" s="545"/>
      <c r="E302" s="547"/>
      <c r="F302" s="545"/>
      <c r="G302" s="547"/>
      <c r="H302" s="207"/>
    </row>
    <row r="303" spans="2:8" x14ac:dyDescent="0.25">
      <c r="B303" s="548" t="s">
        <v>36</v>
      </c>
      <c r="C303" s="60" t="s">
        <v>118</v>
      </c>
      <c r="D303" s="209"/>
      <c r="E303" s="209"/>
      <c r="F303" s="208"/>
      <c r="G303" s="317"/>
      <c r="H303" s="206">
        <f>((+E303-D303)+(G303-F303))*24</f>
        <v>0</v>
      </c>
    </row>
    <row r="304" spans="2:8" ht="15.75" thickBot="1" x14ac:dyDescent="0.3">
      <c r="B304" s="549"/>
      <c r="C304" s="61" t="s">
        <v>119</v>
      </c>
      <c r="D304" s="545"/>
      <c r="E304" s="546"/>
      <c r="F304" s="545"/>
      <c r="G304" s="547"/>
      <c r="H304" s="210"/>
    </row>
    <row r="305" spans="2:8" x14ac:dyDescent="0.25">
      <c r="B305" s="543" t="s">
        <v>37</v>
      </c>
      <c r="C305" s="58" t="s">
        <v>118</v>
      </c>
      <c r="D305" s="204"/>
      <c r="E305" s="205"/>
      <c r="F305" s="211"/>
      <c r="G305" s="212"/>
      <c r="H305" s="206">
        <f>((+E305-D305)+(G305-F305))*24</f>
        <v>0</v>
      </c>
    </row>
    <row r="306" spans="2:8" ht="15.75" thickBot="1" x14ac:dyDescent="0.3">
      <c r="B306" s="544"/>
      <c r="C306" s="59" t="s">
        <v>119</v>
      </c>
      <c r="D306" s="545"/>
      <c r="E306" s="547"/>
      <c r="F306" s="545"/>
      <c r="G306" s="547"/>
      <c r="H306" s="207"/>
    </row>
    <row r="307" spans="2:8" x14ac:dyDescent="0.25">
      <c r="B307" s="543" t="s">
        <v>38</v>
      </c>
      <c r="C307" s="58" t="s">
        <v>118</v>
      </c>
      <c r="D307" s="211"/>
      <c r="E307" s="211"/>
      <c r="F307" s="211"/>
      <c r="G307" s="212"/>
      <c r="H307" s="206">
        <f>((+E307-D307)+(G307-F307))*24</f>
        <v>0</v>
      </c>
    </row>
    <row r="308" spans="2:8" ht="15.75" thickBot="1" x14ac:dyDescent="0.3">
      <c r="B308" s="544"/>
      <c r="C308" s="59" t="s">
        <v>119</v>
      </c>
      <c r="D308" s="545"/>
      <c r="E308" s="546"/>
      <c r="F308" s="545"/>
      <c r="G308" s="547"/>
      <c r="H308" s="207"/>
    </row>
    <row r="309" spans="2:8" ht="15.75" thickBot="1" x14ac:dyDescent="0.3"/>
    <row r="310" spans="2:8" x14ac:dyDescent="0.25">
      <c r="B310" s="550" t="s">
        <v>39</v>
      </c>
      <c r="C310" s="551"/>
      <c r="D310" s="552"/>
      <c r="E310" s="553"/>
      <c r="F310" s="553"/>
      <c r="G310" s="553"/>
      <c r="H310" s="201">
        <f>SUM(H312:H324)</f>
        <v>0</v>
      </c>
    </row>
    <row r="311" spans="2:8" x14ac:dyDescent="0.25">
      <c r="B311" s="554" t="s">
        <v>120</v>
      </c>
      <c r="C311" s="555"/>
      <c r="D311" s="556"/>
      <c r="E311" s="557"/>
      <c r="F311" s="557"/>
      <c r="G311" s="557"/>
      <c r="H311" s="202">
        <f>SUM(H314:H325)</f>
        <v>0</v>
      </c>
    </row>
    <row r="312" spans="2:8" ht="30" x14ac:dyDescent="0.25">
      <c r="B312" s="197" t="s">
        <v>116</v>
      </c>
      <c r="C312" s="177"/>
      <c r="D312" s="558" t="s">
        <v>121</v>
      </c>
      <c r="E312" s="558"/>
      <c r="F312" s="558" t="s">
        <v>122</v>
      </c>
      <c r="G312" s="559"/>
      <c r="H312" s="194" t="s">
        <v>117</v>
      </c>
    </row>
    <row r="313" spans="2:8" ht="15.75" thickBot="1" x14ac:dyDescent="0.3">
      <c r="B313" s="198"/>
      <c r="C313" s="195"/>
      <c r="D313" s="25" t="s">
        <v>123</v>
      </c>
      <c r="E313" s="25" t="s">
        <v>124</v>
      </c>
      <c r="F313" s="25" t="s">
        <v>123</v>
      </c>
      <c r="G313" s="26" t="s">
        <v>124</v>
      </c>
      <c r="H313" s="196"/>
    </row>
    <row r="314" spans="2:8" x14ac:dyDescent="0.25">
      <c r="B314" s="543" t="s">
        <v>33</v>
      </c>
      <c r="C314" s="58" t="s">
        <v>118</v>
      </c>
      <c r="D314" s="203"/>
      <c r="E314" s="203"/>
      <c r="F314" s="204"/>
      <c r="G314" s="205"/>
      <c r="H314" s="206">
        <f>((+E314-D314)+(G314-F314))*24</f>
        <v>0</v>
      </c>
    </row>
    <row r="315" spans="2:8" ht="15.75" thickBot="1" x14ac:dyDescent="0.3">
      <c r="B315" s="544"/>
      <c r="C315" s="59" t="s">
        <v>119</v>
      </c>
      <c r="D315" s="545"/>
      <c r="E315" s="546"/>
      <c r="F315" s="545"/>
      <c r="G315" s="547"/>
      <c r="H315" s="207"/>
    </row>
    <row r="316" spans="2:8" x14ac:dyDescent="0.25">
      <c r="B316" s="548" t="s">
        <v>34</v>
      </c>
      <c r="C316" s="60" t="s">
        <v>118</v>
      </c>
      <c r="D316" s="209"/>
      <c r="E316" s="209"/>
      <c r="F316" s="208"/>
      <c r="G316" s="317"/>
      <c r="H316" s="206">
        <f>((+E316-D316)+(G316-F316))*24</f>
        <v>0</v>
      </c>
    </row>
    <row r="317" spans="2:8" ht="15.75" thickBot="1" x14ac:dyDescent="0.3">
      <c r="B317" s="549"/>
      <c r="C317" s="61" t="s">
        <v>119</v>
      </c>
      <c r="D317" s="545"/>
      <c r="E317" s="546"/>
      <c r="F317" s="545"/>
      <c r="G317" s="547"/>
      <c r="H317" s="210"/>
    </row>
    <row r="318" spans="2:8" x14ac:dyDescent="0.25">
      <c r="B318" s="543" t="s">
        <v>35</v>
      </c>
      <c r="C318" s="58" t="s">
        <v>118</v>
      </c>
      <c r="D318" s="211"/>
      <c r="E318" s="211"/>
      <c r="F318" s="211"/>
      <c r="G318" s="212"/>
      <c r="H318" s="206">
        <f>((+E318-D318)+(G318-F318))*24</f>
        <v>0</v>
      </c>
    </row>
    <row r="319" spans="2:8" ht="15.75" thickBot="1" x14ac:dyDescent="0.3">
      <c r="B319" s="544"/>
      <c r="C319" s="59" t="s">
        <v>119</v>
      </c>
      <c r="D319" s="545"/>
      <c r="E319" s="546"/>
      <c r="F319" s="545"/>
      <c r="G319" s="547"/>
      <c r="H319" s="207"/>
    </row>
    <row r="320" spans="2:8" x14ac:dyDescent="0.25">
      <c r="B320" s="548" t="s">
        <v>36</v>
      </c>
      <c r="C320" s="60" t="s">
        <v>118</v>
      </c>
      <c r="D320" s="209"/>
      <c r="E320" s="209"/>
      <c r="F320" s="208"/>
      <c r="G320" s="317"/>
      <c r="H320" s="206">
        <f>((+E320-D320)+(G320-F320))*24</f>
        <v>0</v>
      </c>
    </row>
    <row r="321" spans="2:8" ht="15.75" thickBot="1" x14ac:dyDescent="0.3">
      <c r="B321" s="549"/>
      <c r="C321" s="61" t="s">
        <v>119</v>
      </c>
      <c r="D321" s="545"/>
      <c r="E321" s="546"/>
      <c r="F321" s="545"/>
      <c r="G321" s="547"/>
      <c r="H321" s="210"/>
    </row>
    <row r="322" spans="2:8" x14ac:dyDescent="0.25">
      <c r="B322" s="543" t="s">
        <v>37</v>
      </c>
      <c r="C322" s="58" t="s">
        <v>118</v>
      </c>
      <c r="D322" s="211"/>
      <c r="E322" s="211"/>
      <c r="F322" s="211"/>
      <c r="G322" s="212"/>
      <c r="H322" s="206">
        <f>((+E322-D322)+(G322-F322))*24</f>
        <v>0</v>
      </c>
    </row>
    <row r="323" spans="2:8" ht="15.75" thickBot="1" x14ac:dyDescent="0.3">
      <c r="B323" s="544"/>
      <c r="C323" s="59" t="s">
        <v>119</v>
      </c>
      <c r="D323" s="545"/>
      <c r="E323" s="546"/>
      <c r="F323" s="545"/>
      <c r="G323" s="547"/>
      <c r="H323" s="207"/>
    </row>
    <row r="324" spans="2:8" x14ac:dyDescent="0.25">
      <c r="B324" s="543" t="s">
        <v>38</v>
      </c>
      <c r="C324" s="58" t="s">
        <v>118</v>
      </c>
      <c r="D324" s="211"/>
      <c r="E324" s="211"/>
      <c r="F324" s="211"/>
      <c r="G324" s="212"/>
      <c r="H324" s="206">
        <f>((+E324-D324)+(G324-F324))*24</f>
        <v>0</v>
      </c>
    </row>
    <row r="325" spans="2:8" ht="15.75" thickBot="1" x14ac:dyDescent="0.3">
      <c r="B325" s="544"/>
      <c r="C325" s="59" t="s">
        <v>119</v>
      </c>
      <c r="D325" s="545"/>
      <c r="E325" s="546"/>
      <c r="F325" s="545"/>
      <c r="G325" s="547"/>
      <c r="H325" s="207"/>
    </row>
    <row r="326" spans="2:8" ht="15.75" thickBot="1" x14ac:dyDescent="0.3"/>
    <row r="327" spans="2:8" x14ac:dyDescent="0.25">
      <c r="B327" s="550" t="s">
        <v>39</v>
      </c>
      <c r="C327" s="551"/>
      <c r="D327" s="552"/>
      <c r="E327" s="553"/>
      <c r="F327" s="553"/>
      <c r="G327" s="553"/>
      <c r="H327" s="201">
        <f>SUM(H329:H341)</f>
        <v>0</v>
      </c>
    </row>
    <row r="328" spans="2:8" x14ac:dyDescent="0.25">
      <c r="B328" s="554" t="s">
        <v>120</v>
      </c>
      <c r="C328" s="555"/>
      <c r="D328" s="556"/>
      <c r="E328" s="557"/>
      <c r="F328" s="557"/>
      <c r="G328" s="557"/>
      <c r="H328" s="202">
        <f>SUM(H331:H342)</f>
        <v>0</v>
      </c>
    </row>
    <row r="329" spans="2:8" ht="30" x14ac:dyDescent="0.25">
      <c r="B329" s="197" t="s">
        <v>116</v>
      </c>
      <c r="C329" s="177"/>
      <c r="D329" s="558" t="s">
        <v>121</v>
      </c>
      <c r="E329" s="558"/>
      <c r="F329" s="558" t="s">
        <v>122</v>
      </c>
      <c r="G329" s="559"/>
      <c r="H329" s="194" t="s">
        <v>117</v>
      </c>
    </row>
    <row r="330" spans="2:8" ht="15.75" thickBot="1" x14ac:dyDescent="0.3">
      <c r="B330" s="198"/>
      <c r="C330" s="195"/>
      <c r="D330" s="25" t="s">
        <v>123</v>
      </c>
      <c r="E330" s="25" t="s">
        <v>124</v>
      </c>
      <c r="F330" s="25" t="s">
        <v>123</v>
      </c>
      <c r="G330" s="26" t="s">
        <v>124</v>
      </c>
      <c r="H330" s="196"/>
    </row>
    <row r="331" spans="2:8" x14ac:dyDescent="0.25">
      <c r="B331" s="543" t="s">
        <v>33</v>
      </c>
      <c r="C331" s="58" t="s">
        <v>118</v>
      </c>
      <c r="D331" s="203"/>
      <c r="E331" s="203"/>
      <c r="F331" s="204"/>
      <c r="G331" s="205"/>
      <c r="H331" s="206">
        <f>((+E331-D331)+(G331-F331))*24</f>
        <v>0</v>
      </c>
    </row>
    <row r="332" spans="2:8" ht="15.75" thickBot="1" x14ac:dyDescent="0.3">
      <c r="B332" s="544"/>
      <c r="C332" s="59" t="s">
        <v>119</v>
      </c>
      <c r="D332" s="545"/>
      <c r="E332" s="546"/>
      <c r="F332" s="545"/>
      <c r="G332" s="547"/>
      <c r="H332" s="207"/>
    </row>
    <row r="333" spans="2:8" x14ac:dyDescent="0.25">
      <c r="B333" s="548" t="s">
        <v>34</v>
      </c>
      <c r="C333" s="60" t="s">
        <v>118</v>
      </c>
      <c r="D333" s="209"/>
      <c r="E333" s="209"/>
      <c r="F333" s="208"/>
      <c r="G333" s="317"/>
      <c r="H333" s="206">
        <f>((+E333-D333)+(G333-F333))*24</f>
        <v>0</v>
      </c>
    </row>
    <row r="334" spans="2:8" ht="15.75" thickBot="1" x14ac:dyDescent="0.3">
      <c r="B334" s="549"/>
      <c r="C334" s="61" t="s">
        <v>119</v>
      </c>
      <c r="D334" s="545"/>
      <c r="E334" s="546"/>
      <c r="F334" s="545"/>
      <c r="G334" s="547"/>
      <c r="H334" s="210"/>
    </row>
    <row r="335" spans="2:8" x14ac:dyDescent="0.25">
      <c r="B335" s="543" t="s">
        <v>35</v>
      </c>
      <c r="C335" s="58" t="s">
        <v>118</v>
      </c>
      <c r="D335" s="211"/>
      <c r="E335" s="211"/>
      <c r="F335" s="211"/>
      <c r="G335" s="212"/>
      <c r="H335" s="206">
        <f>((+E335-D335)+(G335-F335))*24</f>
        <v>0</v>
      </c>
    </row>
    <row r="336" spans="2:8" ht="15.75" thickBot="1" x14ac:dyDescent="0.3">
      <c r="B336" s="544"/>
      <c r="C336" s="59" t="s">
        <v>119</v>
      </c>
      <c r="D336" s="545"/>
      <c r="E336" s="546"/>
      <c r="F336" s="545"/>
      <c r="G336" s="547"/>
      <c r="H336" s="207"/>
    </row>
    <row r="337" spans="2:8" x14ac:dyDescent="0.25">
      <c r="B337" s="548" t="s">
        <v>36</v>
      </c>
      <c r="C337" s="60" t="s">
        <v>118</v>
      </c>
      <c r="D337" s="209"/>
      <c r="E337" s="209"/>
      <c r="F337" s="208"/>
      <c r="G337" s="317"/>
      <c r="H337" s="206">
        <f>((+E337-D337)+(G337-F337))*24</f>
        <v>0</v>
      </c>
    </row>
    <row r="338" spans="2:8" ht="15.75" thickBot="1" x14ac:dyDescent="0.3">
      <c r="B338" s="549"/>
      <c r="C338" s="61" t="s">
        <v>119</v>
      </c>
      <c r="D338" s="545"/>
      <c r="E338" s="546"/>
      <c r="F338" s="545"/>
      <c r="G338" s="547"/>
      <c r="H338" s="210"/>
    </row>
    <row r="339" spans="2:8" x14ac:dyDescent="0.25">
      <c r="B339" s="543" t="s">
        <v>37</v>
      </c>
      <c r="C339" s="58" t="s">
        <v>118</v>
      </c>
      <c r="D339" s="211"/>
      <c r="E339" s="211"/>
      <c r="F339" s="211"/>
      <c r="G339" s="212"/>
      <c r="H339" s="206">
        <f>((+E339-D339)+(G339-F339))*24</f>
        <v>0</v>
      </c>
    </row>
    <row r="340" spans="2:8" ht="15.75" thickBot="1" x14ac:dyDescent="0.3">
      <c r="B340" s="544"/>
      <c r="C340" s="59" t="s">
        <v>119</v>
      </c>
      <c r="D340" s="545"/>
      <c r="E340" s="546"/>
      <c r="F340" s="545"/>
      <c r="G340" s="547"/>
      <c r="H340" s="207"/>
    </row>
    <row r="341" spans="2:8" x14ac:dyDescent="0.25">
      <c r="B341" s="543" t="s">
        <v>38</v>
      </c>
      <c r="C341" s="58" t="s">
        <v>118</v>
      </c>
      <c r="D341" s="211"/>
      <c r="E341" s="211"/>
      <c r="F341" s="211"/>
      <c r="G341" s="212"/>
      <c r="H341" s="206">
        <f>((+E341-D341)+(G341-F341))*24</f>
        <v>0</v>
      </c>
    </row>
    <row r="342" spans="2:8" ht="15.75" thickBot="1" x14ac:dyDescent="0.3">
      <c r="B342" s="544"/>
      <c r="C342" s="59" t="s">
        <v>119</v>
      </c>
      <c r="D342" s="545"/>
      <c r="E342" s="546"/>
      <c r="F342" s="545"/>
      <c r="G342" s="547"/>
      <c r="H342" s="207"/>
    </row>
    <row r="343" spans="2:8" ht="15.75" thickBot="1" x14ac:dyDescent="0.3"/>
    <row r="344" spans="2:8" x14ac:dyDescent="0.25">
      <c r="B344" s="550" t="s">
        <v>39</v>
      </c>
      <c r="C344" s="551"/>
      <c r="D344" s="552"/>
      <c r="E344" s="553"/>
      <c r="F344" s="553"/>
      <c r="G344" s="553"/>
      <c r="H344" s="201">
        <f>SUM(H346:H358)</f>
        <v>0</v>
      </c>
    </row>
    <row r="345" spans="2:8" x14ac:dyDescent="0.25">
      <c r="B345" s="554" t="s">
        <v>120</v>
      </c>
      <c r="C345" s="555"/>
      <c r="D345" s="556"/>
      <c r="E345" s="557"/>
      <c r="F345" s="557"/>
      <c r="G345" s="557"/>
      <c r="H345" s="202">
        <f>SUM(H348:H359)</f>
        <v>0</v>
      </c>
    </row>
    <row r="346" spans="2:8" ht="30" x14ac:dyDescent="0.25">
      <c r="B346" s="197" t="s">
        <v>116</v>
      </c>
      <c r="C346" s="177"/>
      <c r="D346" s="558" t="s">
        <v>121</v>
      </c>
      <c r="E346" s="558"/>
      <c r="F346" s="558" t="s">
        <v>122</v>
      </c>
      <c r="G346" s="559"/>
      <c r="H346" s="194" t="s">
        <v>117</v>
      </c>
    </row>
    <row r="347" spans="2:8" ht="15.75" thickBot="1" x14ac:dyDescent="0.3">
      <c r="B347" s="198"/>
      <c r="C347" s="195"/>
      <c r="D347" s="25" t="s">
        <v>123</v>
      </c>
      <c r="E347" s="25" t="s">
        <v>124</v>
      </c>
      <c r="F347" s="25" t="s">
        <v>123</v>
      </c>
      <c r="G347" s="26" t="s">
        <v>124</v>
      </c>
      <c r="H347" s="196"/>
    </row>
    <row r="348" spans="2:8" x14ac:dyDescent="0.25">
      <c r="B348" s="543" t="s">
        <v>33</v>
      </c>
      <c r="C348" s="58" t="s">
        <v>118</v>
      </c>
      <c r="D348" s="203"/>
      <c r="E348" s="203"/>
      <c r="F348" s="204"/>
      <c r="G348" s="205"/>
      <c r="H348" s="206">
        <f>((+E348-D348)+(G348-F348))*24</f>
        <v>0</v>
      </c>
    </row>
    <row r="349" spans="2:8" ht="15.75" thickBot="1" x14ac:dyDescent="0.3">
      <c r="B349" s="544"/>
      <c r="C349" s="59" t="s">
        <v>119</v>
      </c>
      <c r="D349" s="545"/>
      <c r="E349" s="546"/>
      <c r="F349" s="545"/>
      <c r="G349" s="547"/>
      <c r="H349" s="207"/>
    </row>
    <row r="350" spans="2:8" x14ac:dyDescent="0.25">
      <c r="B350" s="548" t="s">
        <v>34</v>
      </c>
      <c r="C350" s="60" t="s">
        <v>118</v>
      </c>
      <c r="D350" s="209"/>
      <c r="E350" s="209"/>
      <c r="F350" s="208"/>
      <c r="G350" s="317"/>
      <c r="H350" s="206">
        <f>((+E350-D350)+(G350-F350))*24</f>
        <v>0</v>
      </c>
    </row>
    <row r="351" spans="2:8" ht="15.75" thickBot="1" x14ac:dyDescent="0.3">
      <c r="B351" s="549"/>
      <c r="C351" s="61" t="s">
        <v>119</v>
      </c>
      <c r="D351" s="545"/>
      <c r="E351" s="546"/>
      <c r="F351" s="545"/>
      <c r="G351" s="547"/>
      <c r="H351" s="210"/>
    </row>
    <row r="352" spans="2:8" x14ac:dyDescent="0.25">
      <c r="B352" s="543" t="s">
        <v>35</v>
      </c>
      <c r="C352" s="58" t="s">
        <v>118</v>
      </c>
      <c r="D352" s="211"/>
      <c r="E352" s="211"/>
      <c r="F352" s="211"/>
      <c r="G352" s="212"/>
      <c r="H352" s="206">
        <f>((+E352-D352)+(G352-F352))*24</f>
        <v>0</v>
      </c>
    </row>
    <row r="353" spans="2:8" ht="15.75" thickBot="1" x14ac:dyDescent="0.3">
      <c r="B353" s="544"/>
      <c r="C353" s="59" t="s">
        <v>119</v>
      </c>
      <c r="D353" s="545"/>
      <c r="E353" s="546"/>
      <c r="F353" s="545"/>
      <c r="G353" s="547"/>
      <c r="H353" s="207"/>
    </row>
    <row r="354" spans="2:8" x14ac:dyDescent="0.25">
      <c r="B354" s="548" t="s">
        <v>36</v>
      </c>
      <c r="C354" s="60" t="s">
        <v>118</v>
      </c>
      <c r="D354" s="209"/>
      <c r="E354" s="209"/>
      <c r="F354" s="208"/>
      <c r="G354" s="317"/>
      <c r="H354" s="206">
        <f>((+E354-D354)+(G354-F354))*24</f>
        <v>0</v>
      </c>
    </row>
    <row r="355" spans="2:8" ht="15.75" thickBot="1" x14ac:dyDescent="0.3">
      <c r="B355" s="549"/>
      <c r="C355" s="61" t="s">
        <v>119</v>
      </c>
      <c r="D355" s="545"/>
      <c r="E355" s="546"/>
      <c r="F355" s="545"/>
      <c r="G355" s="547"/>
      <c r="H355" s="210"/>
    </row>
    <row r="356" spans="2:8" x14ac:dyDescent="0.25">
      <c r="B356" s="543" t="s">
        <v>37</v>
      </c>
      <c r="C356" s="58" t="s">
        <v>118</v>
      </c>
      <c r="D356" s="211"/>
      <c r="E356" s="211"/>
      <c r="F356" s="211"/>
      <c r="G356" s="212"/>
      <c r="H356" s="206">
        <f>((+E356-D356)+(G356-F356))*24</f>
        <v>0</v>
      </c>
    </row>
    <row r="357" spans="2:8" ht="15.75" thickBot="1" x14ac:dyDescent="0.3">
      <c r="B357" s="544"/>
      <c r="C357" s="59" t="s">
        <v>119</v>
      </c>
      <c r="D357" s="545"/>
      <c r="E357" s="546"/>
      <c r="F357" s="545"/>
      <c r="G357" s="547"/>
      <c r="H357" s="207"/>
    </row>
    <row r="358" spans="2:8" x14ac:dyDescent="0.25">
      <c r="B358" s="543" t="s">
        <v>38</v>
      </c>
      <c r="C358" s="58" t="s">
        <v>118</v>
      </c>
      <c r="D358" s="211"/>
      <c r="E358" s="211"/>
      <c r="F358" s="211"/>
      <c r="G358" s="212"/>
      <c r="H358" s="206">
        <f>((+E358-D358)+(G358-F358))*24</f>
        <v>0</v>
      </c>
    </row>
    <row r="359" spans="2:8" ht="15.75" thickBot="1" x14ac:dyDescent="0.3">
      <c r="B359" s="544"/>
      <c r="C359" s="59" t="s">
        <v>119</v>
      </c>
      <c r="D359" s="545"/>
      <c r="E359" s="546"/>
      <c r="F359" s="545"/>
      <c r="G359" s="547"/>
      <c r="H359" s="207"/>
    </row>
    <row r="360" spans="2:8" ht="15.75" thickBot="1" x14ac:dyDescent="0.3"/>
    <row r="361" spans="2:8" x14ac:dyDescent="0.25">
      <c r="B361" s="550" t="s">
        <v>39</v>
      </c>
      <c r="C361" s="551"/>
      <c r="D361" s="552"/>
      <c r="E361" s="553"/>
      <c r="F361" s="553"/>
      <c r="G361" s="553"/>
      <c r="H361" s="201">
        <f>SUM(H363:H375)</f>
        <v>0</v>
      </c>
    </row>
    <row r="362" spans="2:8" x14ac:dyDescent="0.25">
      <c r="B362" s="554" t="s">
        <v>120</v>
      </c>
      <c r="C362" s="555"/>
      <c r="D362" s="556"/>
      <c r="E362" s="557"/>
      <c r="F362" s="557"/>
      <c r="G362" s="557"/>
      <c r="H362" s="202">
        <f>SUM(H365:H376)</f>
        <v>0</v>
      </c>
    </row>
    <row r="363" spans="2:8" ht="30" x14ac:dyDescent="0.25">
      <c r="B363" s="197" t="s">
        <v>116</v>
      </c>
      <c r="C363" s="177"/>
      <c r="D363" s="558" t="s">
        <v>121</v>
      </c>
      <c r="E363" s="558"/>
      <c r="F363" s="558" t="s">
        <v>122</v>
      </c>
      <c r="G363" s="559"/>
      <c r="H363" s="194" t="s">
        <v>117</v>
      </c>
    </row>
    <row r="364" spans="2:8" ht="15.75" thickBot="1" x14ac:dyDescent="0.3">
      <c r="B364" s="198"/>
      <c r="C364" s="195"/>
      <c r="D364" s="25" t="s">
        <v>123</v>
      </c>
      <c r="E364" s="25" t="s">
        <v>124</v>
      </c>
      <c r="F364" s="25" t="s">
        <v>123</v>
      </c>
      <c r="G364" s="26" t="s">
        <v>124</v>
      </c>
      <c r="H364" s="196"/>
    </row>
    <row r="365" spans="2:8" x14ac:dyDescent="0.25">
      <c r="B365" s="543" t="s">
        <v>33</v>
      </c>
      <c r="C365" s="58" t="s">
        <v>118</v>
      </c>
      <c r="D365" s="203"/>
      <c r="E365" s="203"/>
      <c r="F365" s="204"/>
      <c r="G365" s="205"/>
      <c r="H365" s="206">
        <f>((+E365-D365)+(G365-F365))*24</f>
        <v>0</v>
      </c>
    </row>
    <row r="366" spans="2:8" ht="15.75" thickBot="1" x14ac:dyDescent="0.3">
      <c r="B366" s="544"/>
      <c r="C366" s="59" t="s">
        <v>119</v>
      </c>
      <c r="D366" s="545"/>
      <c r="E366" s="546"/>
      <c r="F366" s="545"/>
      <c r="G366" s="547"/>
      <c r="H366" s="207"/>
    </row>
    <row r="367" spans="2:8" x14ac:dyDescent="0.25">
      <c r="B367" s="548" t="s">
        <v>34</v>
      </c>
      <c r="C367" s="60" t="s">
        <v>118</v>
      </c>
      <c r="D367" s="209"/>
      <c r="E367" s="209"/>
      <c r="F367" s="208"/>
      <c r="G367" s="317"/>
      <c r="H367" s="206">
        <f>((+E367-D367)+(G367-F367))*24</f>
        <v>0</v>
      </c>
    </row>
    <row r="368" spans="2:8" ht="15.75" thickBot="1" x14ac:dyDescent="0.3">
      <c r="B368" s="549"/>
      <c r="C368" s="61" t="s">
        <v>119</v>
      </c>
      <c r="D368" s="545"/>
      <c r="E368" s="546"/>
      <c r="F368" s="545"/>
      <c r="G368" s="547"/>
      <c r="H368" s="210"/>
    </row>
    <row r="369" spans="2:8" x14ac:dyDescent="0.25">
      <c r="B369" s="543" t="s">
        <v>35</v>
      </c>
      <c r="C369" s="58" t="s">
        <v>118</v>
      </c>
      <c r="D369" s="211"/>
      <c r="E369" s="211"/>
      <c r="F369" s="211"/>
      <c r="G369" s="212"/>
      <c r="H369" s="206">
        <f>((+E369-D369)+(G369-F369))*24</f>
        <v>0</v>
      </c>
    </row>
    <row r="370" spans="2:8" ht="15.75" thickBot="1" x14ac:dyDescent="0.3">
      <c r="B370" s="544"/>
      <c r="C370" s="59" t="s">
        <v>119</v>
      </c>
      <c r="D370" s="545"/>
      <c r="E370" s="546"/>
      <c r="F370" s="545"/>
      <c r="G370" s="547"/>
      <c r="H370" s="207"/>
    </row>
    <row r="371" spans="2:8" x14ac:dyDescent="0.25">
      <c r="B371" s="548" t="s">
        <v>36</v>
      </c>
      <c r="C371" s="60" t="s">
        <v>118</v>
      </c>
      <c r="D371" s="209"/>
      <c r="E371" s="209"/>
      <c r="F371" s="208"/>
      <c r="G371" s="317"/>
      <c r="H371" s="206">
        <f>((+E371-D371)+(G371-F371))*24</f>
        <v>0</v>
      </c>
    </row>
    <row r="372" spans="2:8" ht="15.75" thickBot="1" x14ac:dyDescent="0.3">
      <c r="B372" s="549"/>
      <c r="C372" s="61" t="s">
        <v>119</v>
      </c>
      <c r="D372" s="545"/>
      <c r="E372" s="546"/>
      <c r="F372" s="545"/>
      <c r="G372" s="547"/>
      <c r="H372" s="210"/>
    </row>
    <row r="373" spans="2:8" x14ac:dyDescent="0.25">
      <c r="B373" s="543" t="s">
        <v>37</v>
      </c>
      <c r="C373" s="58" t="s">
        <v>118</v>
      </c>
      <c r="D373" s="211"/>
      <c r="E373" s="211"/>
      <c r="F373" s="211"/>
      <c r="G373" s="212"/>
      <c r="H373" s="206">
        <f>((+E373-D373)+(G373-F373))*24</f>
        <v>0</v>
      </c>
    </row>
    <row r="374" spans="2:8" ht="15.75" thickBot="1" x14ac:dyDescent="0.3">
      <c r="B374" s="544"/>
      <c r="C374" s="59" t="s">
        <v>119</v>
      </c>
      <c r="D374" s="545"/>
      <c r="E374" s="546"/>
      <c r="F374" s="545"/>
      <c r="G374" s="547"/>
      <c r="H374" s="207"/>
    </row>
    <row r="375" spans="2:8" x14ac:dyDescent="0.25">
      <c r="B375" s="543" t="s">
        <v>38</v>
      </c>
      <c r="C375" s="58" t="s">
        <v>118</v>
      </c>
      <c r="D375" s="211"/>
      <c r="E375" s="211"/>
      <c r="F375" s="211"/>
      <c r="G375" s="212"/>
      <c r="H375" s="206">
        <f>((+E375-D375)+(G375-F375))*24</f>
        <v>0</v>
      </c>
    </row>
    <row r="376" spans="2:8" ht="15.75" thickBot="1" x14ac:dyDescent="0.3">
      <c r="B376" s="544"/>
      <c r="C376" s="59" t="s">
        <v>119</v>
      </c>
      <c r="D376" s="545"/>
      <c r="E376" s="546"/>
      <c r="F376" s="545"/>
      <c r="G376" s="547"/>
      <c r="H376" s="207"/>
    </row>
    <row r="377" spans="2:8" ht="15.75" thickBot="1" x14ac:dyDescent="0.3"/>
    <row r="378" spans="2:8" x14ac:dyDescent="0.25">
      <c r="B378" s="550" t="s">
        <v>39</v>
      </c>
      <c r="C378" s="551"/>
      <c r="D378" s="552"/>
      <c r="E378" s="553"/>
      <c r="F378" s="553"/>
      <c r="G378" s="553"/>
      <c r="H378" s="201">
        <f>SUM(H380:H392)</f>
        <v>0</v>
      </c>
    </row>
    <row r="379" spans="2:8" x14ac:dyDescent="0.25">
      <c r="B379" s="554" t="s">
        <v>120</v>
      </c>
      <c r="C379" s="555"/>
      <c r="D379" s="556"/>
      <c r="E379" s="557"/>
      <c r="F379" s="557"/>
      <c r="G379" s="557"/>
      <c r="H379" s="202">
        <f>SUM(H382:H393)</f>
        <v>0</v>
      </c>
    </row>
    <row r="380" spans="2:8" ht="30" x14ac:dyDescent="0.25">
      <c r="B380" s="197" t="s">
        <v>116</v>
      </c>
      <c r="C380" s="177"/>
      <c r="D380" s="558" t="s">
        <v>121</v>
      </c>
      <c r="E380" s="558"/>
      <c r="F380" s="558" t="s">
        <v>122</v>
      </c>
      <c r="G380" s="559"/>
      <c r="H380" s="194" t="s">
        <v>117</v>
      </c>
    </row>
    <row r="381" spans="2:8" ht="15.75" thickBot="1" x14ac:dyDescent="0.3">
      <c r="B381" s="198"/>
      <c r="C381" s="195"/>
      <c r="D381" s="25" t="s">
        <v>123</v>
      </c>
      <c r="E381" s="25" t="s">
        <v>124</v>
      </c>
      <c r="F381" s="25" t="s">
        <v>123</v>
      </c>
      <c r="G381" s="26" t="s">
        <v>124</v>
      </c>
      <c r="H381" s="196"/>
    </row>
    <row r="382" spans="2:8" x14ac:dyDescent="0.25">
      <c r="B382" s="543" t="s">
        <v>33</v>
      </c>
      <c r="C382" s="58" t="s">
        <v>118</v>
      </c>
      <c r="D382" s="203"/>
      <c r="E382" s="203"/>
      <c r="F382" s="204"/>
      <c r="G382" s="205"/>
      <c r="H382" s="206">
        <f>((+E382-D382)+(G382-F382))*24</f>
        <v>0</v>
      </c>
    </row>
    <row r="383" spans="2:8" ht="15.75" thickBot="1" x14ac:dyDescent="0.3">
      <c r="B383" s="544"/>
      <c r="C383" s="59" t="s">
        <v>119</v>
      </c>
      <c r="D383" s="545"/>
      <c r="E383" s="546"/>
      <c r="F383" s="545"/>
      <c r="G383" s="547"/>
      <c r="H383" s="207"/>
    </row>
    <row r="384" spans="2:8" x14ac:dyDescent="0.25">
      <c r="B384" s="548" t="s">
        <v>34</v>
      </c>
      <c r="C384" s="60" t="s">
        <v>118</v>
      </c>
      <c r="D384" s="209"/>
      <c r="E384" s="209"/>
      <c r="F384" s="208"/>
      <c r="G384" s="317"/>
      <c r="H384" s="206">
        <f>((+E384-D384)+(G384-F384))*24</f>
        <v>0</v>
      </c>
    </row>
    <row r="385" spans="2:8" ht="15.75" thickBot="1" x14ac:dyDescent="0.3">
      <c r="B385" s="549"/>
      <c r="C385" s="61" t="s">
        <v>119</v>
      </c>
      <c r="D385" s="545"/>
      <c r="E385" s="546"/>
      <c r="F385" s="545"/>
      <c r="G385" s="547"/>
      <c r="H385" s="210"/>
    </row>
    <row r="386" spans="2:8" x14ac:dyDescent="0.25">
      <c r="B386" s="543" t="s">
        <v>35</v>
      </c>
      <c r="C386" s="58" t="s">
        <v>118</v>
      </c>
      <c r="D386" s="211"/>
      <c r="E386" s="211"/>
      <c r="F386" s="211"/>
      <c r="G386" s="212"/>
      <c r="H386" s="206">
        <f>((+E386-D386)+(G386-F386))*24</f>
        <v>0</v>
      </c>
    </row>
    <row r="387" spans="2:8" ht="15.75" thickBot="1" x14ac:dyDescent="0.3">
      <c r="B387" s="544"/>
      <c r="C387" s="59" t="s">
        <v>119</v>
      </c>
      <c r="D387" s="545"/>
      <c r="E387" s="546"/>
      <c r="F387" s="545"/>
      <c r="G387" s="547"/>
      <c r="H387" s="207"/>
    </row>
    <row r="388" spans="2:8" x14ac:dyDescent="0.25">
      <c r="B388" s="548" t="s">
        <v>36</v>
      </c>
      <c r="C388" s="60" t="s">
        <v>118</v>
      </c>
      <c r="D388" s="209"/>
      <c r="E388" s="209"/>
      <c r="F388" s="208"/>
      <c r="G388" s="317"/>
      <c r="H388" s="206">
        <f>((+E388-D388)+(G388-F388))*24</f>
        <v>0</v>
      </c>
    </row>
    <row r="389" spans="2:8" ht="15.75" thickBot="1" x14ac:dyDescent="0.3">
      <c r="B389" s="549"/>
      <c r="C389" s="61" t="s">
        <v>119</v>
      </c>
      <c r="D389" s="545"/>
      <c r="E389" s="546"/>
      <c r="F389" s="545"/>
      <c r="G389" s="547"/>
      <c r="H389" s="210"/>
    </row>
    <row r="390" spans="2:8" x14ac:dyDescent="0.25">
      <c r="B390" s="543" t="s">
        <v>37</v>
      </c>
      <c r="C390" s="58" t="s">
        <v>118</v>
      </c>
      <c r="D390" s="211"/>
      <c r="E390" s="211"/>
      <c r="F390" s="211"/>
      <c r="G390" s="212"/>
      <c r="H390" s="206">
        <f>((+E390-D390)+(G390-F390))*24</f>
        <v>0</v>
      </c>
    </row>
    <row r="391" spans="2:8" ht="15.75" thickBot="1" x14ac:dyDescent="0.3">
      <c r="B391" s="544"/>
      <c r="C391" s="59" t="s">
        <v>119</v>
      </c>
      <c r="D391" s="545"/>
      <c r="E391" s="546"/>
      <c r="F391" s="545"/>
      <c r="G391" s="547"/>
      <c r="H391" s="207"/>
    </row>
    <row r="392" spans="2:8" x14ac:dyDescent="0.25">
      <c r="B392" s="543" t="s">
        <v>38</v>
      </c>
      <c r="C392" s="58" t="s">
        <v>118</v>
      </c>
      <c r="D392" s="211"/>
      <c r="E392" s="211"/>
      <c r="F392" s="211"/>
      <c r="G392" s="212"/>
      <c r="H392" s="206">
        <f>((+E392-D392)+(G392-F392))*24</f>
        <v>0</v>
      </c>
    </row>
    <row r="393" spans="2:8" ht="15.75" thickBot="1" x14ac:dyDescent="0.3">
      <c r="B393" s="544"/>
      <c r="C393" s="59" t="s">
        <v>119</v>
      </c>
      <c r="D393" s="545"/>
      <c r="E393" s="546"/>
      <c r="F393" s="545"/>
      <c r="G393" s="547"/>
      <c r="H393" s="207"/>
    </row>
    <row r="394" spans="2:8" ht="15.75" thickBot="1" x14ac:dyDescent="0.3"/>
    <row r="395" spans="2:8" x14ac:dyDescent="0.25">
      <c r="B395" s="550" t="s">
        <v>39</v>
      </c>
      <c r="C395" s="551"/>
      <c r="D395" s="552"/>
      <c r="E395" s="553"/>
      <c r="F395" s="553"/>
      <c r="G395" s="553"/>
      <c r="H395" s="201">
        <f>SUM(H397:H409)</f>
        <v>0</v>
      </c>
    </row>
    <row r="396" spans="2:8" x14ac:dyDescent="0.25">
      <c r="B396" s="554" t="s">
        <v>120</v>
      </c>
      <c r="C396" s="555"/>
      <c r="D396" s="556"/>
      <c r="E396" s="557"/>
      <c r="F396" s="557"/>
      <c r="G396" s="557"/>
      <c r="H396" s="202">
        <f>SUM(H399:H410)</f>
        <v>0</v>
      </c>
    </row>
    <row r="397" spans="2:8" ht="30" x14ac:dyDescent="0.25">
      <c r="B397" s="197" t="s">
        <v>116</v>
      </c>
      <c r="C397" s="177"/>
      <c r="D397" s="558" t="s">
        <v>121</v>
      </c>
      <c r="E397" s="558"/>
      <c r="F397" s="558" t="s">
        <v>122</v>
      </c>
      <c r="G397" s="559"/>
      <c r="H397" s="194" t="s">
        <v>117</v>
      </c>
    </row>
    <row r="398" spans="2:8" ht="15.75" thickBot="1" x14ac:dyDescent="0.3">
      <c r="B398" s="198"/>
      <c r="C398" s="195"/>
      <c r="D398" s="25" t="s">
        <v>123</v>
      </c>
      <c r="E398" s="25" t="s">
        <v>124</v>
      </c>
      <c r="F398" s="25" t="s">
        <v>123</v>
      </c>
      <c r="G398" s="26" t="s">
        <v>124</v>
      </c>
      <c r="H398" s="196"/>
    </row>
    <row r="399" spans="2:8" x14ac:dyDescent="0.25">
      <c r="B399" s="543" t="s">
        <v>33</v>
      </c>
      <c r="C399" s="58" t="s">
        <v>118</v>
      </c>
      <c r="D399" s="203"/>
      <c r="E399" s="203"/>
      <c r="F399" s="204"/>
      <c r="G399" s="205"/>
      <c r="H399" s="206">
        <f>((+E399-D399)+(G399-F399))*24</f>
        <v>0</v>
      </c>
    </row>
    <row r="400" spans="2:8" ht="15.75" thickBot="1" x14ac:dyDescent="0.3">
      <c r="B400" s="544"/>
      <c r="C400" s="59" t="s">
        <v>119</v>
      </c>
      <c r="D400" s="545"/>
      <c r="E400" s="546"/>
      <c r="F400" s="545"/>
      <c r="G400" s="547"/>
      <c r="H400" s="207"/>
    </row>
    <row r="401" spans="2:8" x14ac:dyDescent="0.25">
      <c r="B401" s="548" t="s">
        <v>34</v>
      </c>
      <c r="C401" s="60" t="s">
        <v>118</v>
      </c>
      <c r="D401" s="209"/>
      <c r="E401" s="209"/>
      <c r="F401" s="208"/>
      <c r="G401" s="317"/>
      <c r="H401" s="206">
        <f>((+E401-D401)+(G401-F401))*24</f>
        <v>0</v>
      </c>
    </row>
    <row r="402" spans="2:8" ht="15.75" thickBot="1" x14ac:dyDescent="0.3">
      <c r="B402" s="549"/>
      <c r="C402" s="61" t="s">
        <v>119</v>
      </c>
      <c r="D402" s="545"/>
      <c r="E402" s="546"/>
      <c r="F402" s="545"/>
      <c r="G402" s="547"/>
      <c r="H402" s="210"/>
    </row>
    <row r="403" spans="2:8" x14ac:dyDescent="0.25">
      <c r="B403" s="543" t="s">
        <v>35</v>
      </c>
      <c r="C403" s="58" t="s">
        <v>118</v>
      </c>
      <c r="D403" s="211"/>
      <c r="E403" s="211"/>
      <c r="F403" s="211"/>
      <c r="G403" s="212"/>
      <c r="H403" s="206">
        <f>((+E403-D403)+(G403-F403))*24</f>
        <v>0</v>
      </c>
    </row>
    <row r="404" spans="2:8" ht="15.75" thickBot="1" x14ac:dyDescent="0.3">
      <c r="B404" s="544"/>
      <c r="C404" s="59" t="s">
        <v>119</v>
      </c>
      <c r="D404" s="545"/>
      <c r="E404" s="546"/>
      <c r="F404" s="545"/>
      <c r="G404" s="547"/>
      <c r="H404" s="207"/>
    </row>
    <row r="405" spans="2:8" x14ac:dyDescent="0.25">
      <c r="B405" s="548" t="s">
        <v>36</v>
      </c>
      <c r="C405" s="60" t="s">
        <v>118</v>
      </c>
      <c r="D405" s="209"/>
      <c r="E405" s="209"/>
      <c r="F405" s="208"/>
      <c r="G405" s="317"/>
      <c r="H405" s="206">
        <f>((+E405-D405)+(G405-F405))*24</f>
        <v>0</v>
      </c>
    </row>
    <row r="406" spans="2:8" ht="15.75" thickBot="1" x14ac:dyDescent="0.3">
      <c r="B406" s="549"/>
      <c r="C406" s="61" t="s">
        <v>119</v>
      </c>
      <c r="D406" s="545"/>
      <c r="E406" s="546"/>
      <c r="F406" s="545"/>
      <c r="G406" s="547"/>
      <c r="H406" s="210"/>
    </row>
    <row r="407" spans="2:8" x14ac:dyDescent="0.25">
      <c r="B407" s="543" t="s">
        <v>37</v>
      </c>
      <c r="C407" s="58" t="s">
        <v>118</v>
      </c>
      <c r="D407" s="211"/>
      <c r="E407" s="211"/>
      <c r="F407" s="211"/>
      <c r="G407" s="212"/>
      <c r="H407" s="206">
        <f>((+E407-D407)+(G407-F407))*24</f>
        <v>0</v>
      </c>
    </row>
    <row r="408" spans="2:8" ht="15.75" thickBot="1" x14ac:dyDescent="0.3">
      <c r="B408" s="544"/>
      <c r="C408" s="59" t="s">
        <v>119</v>
      </c>
      <c r="D408" s="545"/>
      <c r="E408" s="546"/>
      <c r="F408" s="545"/>
      <c r="G408" s="547"/>
      <c r="H408" s="207"/>
    </row>
    <row r="409" spans="2:8" x14ac:dyDescent="0.25">
      <c r="B409" s="543" t="s">
        <v>38</v>
      </c>
      <c r="C409" s="58" t="s">
        <v>118</v>
      </c>
      <c r="D409" s="211"/>
      <c r="E409" s="211"/>
      <c r="F409" s="211"/>
      <c r="G409" s="212"/>
      <c r="H409" s="206">
        <f>((+E409-D409)+(G409-F409))*24</f>
        <v>0</v>
      </c>
    </row>
    <row r="410" spans="2:8" ht="15.75" thickBot="1" x14ac:dyDescent="0.3">
      <c r="B410" s="544"/>
      <c r="C410" s="59" t="s">
        <v>119</v>
      </c>
      <c r="D410" s="545"/>
      <c r="E410" s="546"/>
      <c r="F410" s="545"/>
      <c r="G410" s="547"/>
      <c r="H410" s="207"/>
    </row>
    <row r="411" spans="2:8" ht="15.75" thickBot="1" x14ac:dyDescent="0.3"/>
    <row r="412" spans="2:8" x14ac:dyDescent="0.25">
      <c r="B412" s="550" t="s">
        <v>39</v>
      </c>
      <c r="C412" s="551"/>
      <c r="D412" s="552"/>
      <c r="E412" s="553"/>
      <c r="F412" s="553"/>
      <c r="G412" s="553"/>
      <c r="H412" s="201">
        <f>SUM(H414:H426)</f>
        <v>0</v>
      </c>
    </row>
    <row r="413" spans="2:8" x14ac:dyDescent="0.25">
      <c r="B413" s="554" t="s">
        <v>120</v>
      </c>
      <c r="C413" s="555"/>
      <c r="D413" s="556"/>
      <c r="E413" s="557"/>
      <c r="F413" s="557"/>
      <c r="G413" s="557"/>
      <c r="H413" s="202">
        <f>SUM(H416:H427)</f>
        <v>0</v>
      </c>
    </row>
    <row r="414" spans="2:8" ht="30" x14ac:dyDescent="0.25">
      <c r="B414" s="197" t="s">
        <v>116</v>
      </c>
      <c r="C414" s="177"/>
      <c r="D414" s="558" t="s">
        <v>121</v>
      </c>
      <c r="E414" s="558"/>
      <c r="F414" s="558" t="s">
        <v>122</v>
      </c>
      <c r="G414" s="559"/>
      <c r="H414" s="194" t="s">
        <v>117</v>
      </c>
    </row>
    <row r="415" spans="2:8" ht="15.75" thickBot="1" x14ac:dyDescent="0.3">
      <c r="B415" s="198"/>
      <c r="C415" s="195"/>
      <c r="D415" s="25" t="s">
        <v>123</v>
      </c>
      <c r="E415" s="25" t="s">
        <v>124</v>
      </c>
      <c r="F415" s="25" t="s">
        <v>123</v>
      </c>
      <c r="G415" s="26" t="s">
        <v>124</v>
      </c>
      <c r="H415" s="196"/>
    </row>
    <row r="416" spans="2:8" x14ac:dyDescent="0.25">
      <c r="B416" s="543" t="s">
        <v>33</v>
      </c>
      <c r="C416" s="58" t="s">
        <v>118</v>
      </c>
      <c r="D416" s="203"/>
      <c r="E416" s="203"/>
      <c r="F416" s="204"/>
      <c r="G416" s="205"/>
      <c r="H416" s="206">
        <f>((+E416-D416)+(G416-F416))*24</f>
        <v>0</v>
      </c>
    </row>
    <row r="417" spans="2:8" ht="15.75" thickBot="1" x14ac:dyDescent="0.3">
      <c r="B417" s="544"/>
      <c r="C417" s="59" t="s">
        <v>119</v>
      </c>
      <c r="D417" s="545"/>
      <c r="E417" s="546"/>
      <c r="F417" s="545"/>
      <c r="G417" s="547"/>
      <c r="H417" s="207"/>
    </row>
    <row r="418" spans="2:8" x14ac:dyDescent="0.25">
      <c r="B418" s="548" t="s">
        <v>34</v>
      </c>
      <c r="C418" s="60" t="s">
        <v>118</v>
      </c>
      <c r="D418" s="209"/>
      <c r="E418" s="209"/>
      <c r="F418" s="208"/>
      <c r="G418" s="317"/>
      <c r="H418" s="206">
        <f>((+E418-D418)+(G418-F418))*24</f>
        <v>0</v>
      </c>
    </row>
    <row r="419" spans="2:8" ht="15.75" thickBot="1" x14ac:dyDescent="0.3">
      <c r="B419" s="549"/>
      <c r="C419" s="61" t="s">
        <v>119</v>
      </c>
      <c r="D419" s="545"/>
      <c r="E419" s="546"/>
      <c r="F419" s="545"/>
      <c r="G419" s="547"/>
      <c r="H419" s="210"/>
    </row>
    <row r="420" spans="2:8" x14ac:dyDescent="0.25">
      <c r="B420" s="543" t="s">
        <v>35</v>
      </c>
      <c r="C420" s="58" t="s">
        <v>118</v>
      </c>
      <c r="D420" s="211"/>
      <c r="E420" s="211"/>
      <c r="F420" s="211"/>
      <c r="G420" s="212"/>
      <c r="H420" s="206">
        <f>((+E420-D420)+(G420-F420))*24</f>
        <v>0</v>
      </c>
    </row>
    <row r="421" spans="2:8" ht="15.75" thickBot="1" x14ac:dyDescent="0.3">
      <c r="B421" s="544"/>
      <c r="C421" s="59" t="s">
        <v>119</v>
      </c>
      <c r="D421" s="545"/>
      <c r="E421" s="546"/>
      <c r="F421" s="545"/>
      <c r="G421" s="547"/>
      <c r="H421" s="207"/>
    </row>
    <row r="422" spans="2:8" x14ac:dyDescent="0.25">
      <c r="B422" s="548" t="s">
        <v>36</v>
      </c>
      <c r="C422" s="60" t="s">
        <v>118</v>
      </c>
      <c r="D422" s="209"/>
      <c r="E422" s="209"/>
      <c r="F422" s="208"/>
      <c r="G422" s="317"/>
      <c r="H422" s="206">
        <f>((+E422-D422)+(G422-F422))*24</f>
        <v>0</v>
      </c>
    </row>
    <row r="423" spans="2:8" ht="15.75" thickBot="1" x14ac:dyDescent="0.3">
      <c r="B423" s="549"/>
      <c r="C423" s="61" t="s">
        <v>119</v>
      </c>
      <c r="D423" s="545"/>
      <c r="E423" s="546"/>
      <c r="F423" s="545"/>
      <c r="G423" s="547"/>
      <c r="H423" s="210"/>
    </row>
    <row r="424" spans="2:8" x14ac:dyDescent="0.25">
      <c r="B424" s="543" t="s">
        <v>37</v>
      </c>
      <c r="C424" s="58" t="s">
        <v>118</v>
      </c>
      <c r="D424" s="211"/>
      <c r="E424" s="211"/>
      <c r="F424" s="211"/>
      <c r="G424" s="212"/>
      <c r="H424" s="206">
        <f>((+E424-D424)+(G424-F424))*24</f>
        <v>0</v>
      </c>
    </row>
    <row r="425" spans="2:8" ht="15.75" thickBot="1" x14ac:dyDescent="0.3">
      <c r="B425" s="544"/>
      <c r="C425" s="59" t="s">
        <v>119</v>
      </c>
      <c r="D425" s="545"/>
      <c r="E425" s="546"/>
      <c r="F425" s="545"/>
      <c r="G425" s="547"/>
      <c r="H425" s="207"/>
    </row>
    <row r="426" spans="2:8" x14ac:dyDescent="0.25">
      <c r="B426" s="543" t="s">
        <v>38</v>
      </c>
      <c r="C426" s="58" t="s">
        <v>118</v>
      </c>
      <c r="D426" s="211"/>
      <c r="E426" s="211"/>
      <c r="F426" s="211"/>
      <c r="G426" s="212"/>
      <c r="H426" s="206">
        <f>((+E426-D426)+(G426-F426))*24</f>
        <v>0</v>
      </c>
    </row>
    <row r="427" spans="2:8" ht="15.75" thickBot="1" x14ac:dyDescent="0.3">
      <c r="B427" s="544"/>
      <c r="C427" s="59" t="s">
        <v>119</v>
      </c>
      <c r="D427" s="545"/>
      <c r="E427" s="546"/>
      <c r="F427" s="545"/>
      <c r="G427" s="547"/>
      <c r="H427" s="207"/>
    </row>
  </sheetData>
  <sheetProtection selectLockedCells="1"/>
  <mergeCells count="582">
    <mergeCell ref="D124:G124"/>
    <mergeCell ref="F62:G62"/>
    <mergeCell ref="F64:G64"/>
    <mergeCell ref="F66:G66"/>
    <mergeCell ref="D204:E204"/>
    <mergeCell ref="F28:G28"/>
    <mergeCell ref="D17:E17"/>
    <mergeCell ref="F17:G17"/>
    <mergeCell ref="D19:E19"/>
    <mergeCell ref="F68:G68"/>
    <mergeCell ref="D155:E155"/>
    <mergeCell ref="F155:G155"/>
    <mergeCell ref="D149:E149"/>
    <mergeCell ref="F149:G149"/>
    <mergeCell ref="D151:E151"/>
    <mergeCell ref="F151:G151"/>
    <mergeCell ref="D141:G141"/>
    <mergeCell ref="D147:E147"/>
    <mergeCell ref="F147:G147"/>
    <mergeCell ref="D153:E153"/>
    <mergeCell ref="F153:G153"/>
    <mergeCell ref="D70:E70"/>
    <mergeCell ref="F70:G70"/>
    <mergeCell ref="D119:E119"/>
    <mergeCell ref="F119:G119"/>
    <mergeCell ref="D40:E40"/>
    <mergeCell ref="F40:G40"/>
    <mergeCell ref="D30:E30"/>
    <mergeCell ref="F43:G43"/>
    <mergeCell ref="F45:G45"/>
    <mergeCell ref="F47:G47"/>
    <mergeCell ref="F49:G49"/>
    <mergeCell ref="F51:G51"/>
    <mergeCell ref="F60:G60"/>
    <mergeCell ref="B148:B149"/>
    <mergeCell ref="D134:E134"/>
    <mergeCell ref="F134:G134"/>
    <mergeCell ref="D136:E136"/>
    <mergeCell ref="F136:G136"/>
    <mergeCell ref="B124:C124"/>
    <mergeCell ref="D125:E125"/>
    <mergeCell ref="F125:G125"/>
    <mergeCell ref="B114:B115"/>
    <mergeCell ref="B116:B117"/>
    <mergeCell ref="B118:B119"/>
    <mergeCell ref="B120:B121"/>
    <mergeCell ref="B123:C123"/>
    <mergeCell ref="D123:G123"/>
    <mergeCell ref="D115:E115"/>
    <mergeCell ref="F115:G115"/>
    <mergeCell ref="F130:G130"/>
    <mergeCell ref="D138:E138"/>
    <mergeCell ref="F138:G138"/>
    <mergeCell ref="D117:E117"/>
    <mergeCell ref="F117:G117"/>
    <mergeCell ref="D130:E130"/>
    <mergeCell ref="D121:E121"/>
    <mergeCell ref="F121:G121"/>
    <mergeCell ref="B150:B151"/>
    <mergeCell ref="B152:B153"/>
    <mergeCell ref="B154:B155"/>
    <mergeCell ref="D13:E13"/>
    <mergeCell ref="F13:G13"/>
    <mergeCell ref="B144:B145"/>
    <mergeCell ref="D145:E145"/>
    <mergeCell ref="F145:G145"/>
    <mergeCell ref="B146:B147"/>
    <mergeCell ref="B141:C141"/>
    <mergeCell ref="D142:E142"/>
    <mergeCell ref="F142:G142"/>
    <mergeCell ref="B131:B132"/>
    <mergeCell ref="B133:B134"/>
    <mergeCell ref="B135:B136"/>
    <mergeCell ref="B137:B138"/>
    <mergeCell ref="B140:C140"/>
    <mergeCell ref="D140:G140"/>
    <mergeCell ref="D132:E132"/>
    <mergeCell ref="F132:G132"/>
    <mergeCell ref="B127:B128"/>
    <mergeCell ref="D128:E128"/>
    <mergeCell ref="F128:G128"/>
    <mergeCell ref="B129:B130"/>
    <mergeCell ref="B110:B111"/>
    <mergeCell ref="D111:E111"/>
    <mergeCell ref="F111:G111"/>
    <mergeCell ref="B112:B113"/>
    <mergeCell ref="D108:E108"/>
    <mergeCell ref="F108:G108"/>
    <mergeCell ref="D113:E113"/>
    <mergeCell ref="F113:G113"/>
    <mergeCell ref="B93:B94"/>
    <mergeCell ref="F94:G94"/>
    <mergeCell ref="B95:B96"/>
    <mergeCell ref="B90:C90"/>
    <mergeCell ref="D91:E91"/>
    <mergeCell ref="F91:G91"/>
    <mergeCell ref="D90:G90"/>
    <mergeCell ref="F96:G96"/>
    <mergeCell ref="B107:C107"/>
    <mergeCell ref="D107:G107"/>
    <mergeCell ref="B97:B98"/>
    <mergeCell ref="B99:B100"/>
    <mergeCell ref="B101:B102"/>
    <mergeCell ref="B103:B104"/>
    <mergeCell ref="B106:C106"/>
    <mergeCell ref="D106:G106"/>
    <mergeCell ref="F98:G98"/>
    <mergeCell ref="F100:G100"/>
    <mergeCell ref="F102:G102"/>
    <mergeCell ref="D104:E104"/>
    <mergeCell ref="F104:G104"/>
    <mergeCell ref="B80:B81"/>
    <mergeCell ref="B82:B83"/>
    <mergeCell ref="B84:B85"/>
    <mergeCell ref="B86:B87"/>
    <mergeCell ref="B89:C89"/>
    <mergeCell ref="D89:G89"/>
    <mergeCell ref="F81:G81"/>
    <mergeCell ref="F85:G85"/>
    <mergeCell ref="D87:E87"/>
    <mergeCell ref="F87:G87"/>
    <mergeCell ref="F83:G83"/>
    <mergeCell ref="B76:B77"/>
    <mergeCell ref="F77:G77"/>
    <mergeCell ref="B78:B79"/>
    <mergeCell ref="F79:G79"/>
    <mergeCell ref="B72:C72"/>
    <mergeCell ref="D72:G72"/>
    <mergeCell ref="B73:C73"/>
    <mergeCell ref="D74:E74"/>
    <mergeCell ref="F74:G74"/>
    <mergeCell ref="D73:G73"/>
    <mergeCell ref="B59:B60"/>
    <mergeCell ref="B44:B45"/>
    <mergeCell ref="B46:B47"/>
    <mergeCell ref="B48:B49"/>
    <mergeCell ref="B50:B51"/>
    <mergeCell ref="B55:C55"/>
    <mergeCell ref="D55:G55"/>
    <mergeCell ref="D53:E53"/>
    <mergeCell ref="F53:G53"/>
    <mergeCell ref="D56:G56"/>
    <mergeCell ref="B6:B7"/>
    <mergeCell ref="F30:G30"/>
    <mergeCell ref="D32:E32"/>
    <mergeCell ref="F32:G32"/>
    <mergeCell ref="D5:G5"/>
    <mergeCell ref="B21:C21"/>
    <mergeCell ref="F19:G19"/>
    <mergeCell ref="B25:B26"/>
    <mergeCell ref="D26:E26"/>
    <mergeCell ref="F26:G26"/>
    <mergeCell ref="B27:B28"/>
    <mergeCell ref="B22:C22"/>
    <mergeCell ref="D23:E23"/>
    <mergeCell ref="F23:G23"/>
    <mergeCell ref="F6:G6"/>
    <mergeCell ref="D6:E6"/>
    <mergeCell ref="D9:E9"/>
    <mergeCell ref="D11:E11"/>
    <mergeCell ref="F9:G9"/>
    <mergeCell ref="F15:G15"/>
    <mergeCell ref="F11:G11"/>
    <mergeCell ref="D21:G21"/>
    <mergeCell ref="D22:G22"/>
    <mergeCell ref="D28:E28"/>
    <mergeCell ref="B35:B36"/>
    <mergeCell ref="B38:C38"/>
    <mergeCell ref="D38:G38"/>
    <mergeCell ref="B39:C39"/>
    <mergeCell ref="D34:E34"/>
    <mergeCell ref="F34:G34"/>
    <mergeCell ref="D36:E36"/>
    <mergeCell ref="F36:G36"/>
    <mergeCell ref="D39:G39"/>
    <mergeCell ref="B2:H2"/>
    <mergeCell ref="B69:B70"/>
    <mergeCell ref="B67:B68"/>
    <mergeCell ref="B65:B66"/>
    <mergeCell ref="B63:B64"/>
    <mergeCell ref="B61:B62"/>
    <mergeCell ref="B56:C56"/>
    <mergeCell ref="D57:E57"/>
    <mergeCell ref="F57:G57"/>
    <mergeCell ref="B52:B53"/>
    <mergeCell ref="B29:B30"/>
    <mergeCell ref="B31:B32"/>
    <mergeCell ref="B8:B9"/>
    <mergeCell ref="B10:B11"/>
    <mergeCell ref="B12:B13"/>
    <mergeCell ref="B14:B15"/>
    <mergeCell ref="B16:B17"/>
    <mergeCell ref="B18:B19"/>
    <mergeCell ref="D4:G4"/>
    <mergeCell ref="D15:E15"/>
    <mergeCell ref="B5:C5"/>
    <mergeCell ref="B4:C4"/>
    <mergeCell ref="B42:B43"/>
    <mergeCell ref="B33:B34"/>
    <mergeCell ref="B157:C157"/>
    <mergeCell ref="D157:G157"/>
    <mergeCell ref="B158:C158"/>
    <mergeCell ref="D158:G158"/>
    <mergeCell ref="D159:E159"/>
    <mergeCell ref="F159:G159"/>
    <mergeCell ref="B161:B162"/>
    <mergeCell ref="D162:E162"/>
    <mergeCell ref="F162:G162"/>
    <mergeCell ref="B163:B164"/>
    <mergeCell ref="D164:E164"/>
    <mergeCell ref="F164:G164"/>
    <mergeCell ref="B165:B166"/>
    <mergeCell ref="D166:E166"/>
    <mergeCell ref="F166:G166"/>
    <mergeCell ref="B167:B168"/>
    <mergeCell ref="D168:E168"/>
    <mergeCell ref="F168:G168"/>
    <mergeCell ref="B169:B170"/>
    <mergeCell ref="D170:E170"/>
    <mergeCell ref="F170:G170"/>
    <mergeCell ref="B171:B172"/>
    <mergeCell ref="D172:E172"/>
    <mergeCell ref="F172:G172"/>
    <mergeCell ref="B174:C174"/>
    <mergeCell ref="D174:G174"/>
    <mergeCell ref="B175:C175"/>
    <mergeCell ref="D175:G175"/>
    <mergeCell ref="D176:E176"/>
    <mergeCell ref="F176:G176"/>
    <mergeCell ref="B178:B179"/>
    <mergeCell ref="D179:E179"/>
    <mergeCell ref="F179:G179"/>
    <mergeCell ref="B180:B181"/>
    <mergeCell ref="D181:E181"/>
    <mergeCell ref="F181:G181"/>
    <mergeCell ref="B182:B183"/>
    <mergeCell ref="D183:E183"/>
    <mergeCell ref="F183:G183"/>
    <mergeCell ref="B184:B185"/>
    <mergeCell ref="D185:E185"/>
    <mergeCell ref="F185:G185"/>
    <mergeCell ref="B186:B187"/>
    <mergeCell ref="D187:E187"/>
    <mergeCell ref="F187:G187"/>
    <mergeCell ref="B188:B189"/>
    <mergeCell ref="D189:E189"/>
    <mergeCell ref="F189:G189"/>
    <mergeCell ref="B191:C191"/>
    <mergeCell ref="D191:G191"/>
    <mergeCell ref="B192:C192"/>
    <mergeCell ref="D192:G192"/>
    <mergeCell ref="D193:E193"/>
    <mergeCell ref="F193:G193"/>
    <mergeCell ref="B195:B196"/>
    <mergeCell ref="D196:E196"/>
    <mergeCell ref="F196:G196"/>
    <mergeCell ref="B203:B204"/>
    <mergeCell ref="D281:E281"/>
    <mergeCell ref="F204:G204"/>
    <mergeCell ref="B205:B206"/>
    <mergeCell ref="D206:E206"/>
    <mergeCell ref="F206:G206"/>
    <mergeCell ref="B197:B198"/>
    <mergeCell ref="D198:E198"/>
    <mergeCell ref="F198:G198"/>
    <mergeCell ref="B199:B200"/>
    <mergeCell ref="D200:E200"/>
    <mergeCell ref="F200:G200"/>
    <mergeCell ref="B201:B202"/>
    <mergeCell ref="D202:E202"/>
    <mergeCell ref="F202:G202"/>
    <mergeCell ref="B208:C208"/>
    <mergeCell ref="D208:G208"/>
    <mergeCell ref="B209:C209"/>
    <mergeCell ref="D209:G209"/>
    <mergeCell ref="D210:E210"/>
    <mergeCell ref="F210:G210"/>
    <mergeCell ref="B212:B213"/>
    <mergeCell ref="D213:E213"/>
    <mergeCell ref="F213:G213"/>
    <mergeCell ref="B214:B215"/>
    <mergeCell ref="D215:E215"/>
    <mergeCell ref="F215:G215"/>
    <mergeCell ref="B216:B217"/>
    <mergeCell ref="D217:E217"/>
    <mergeCell ref="F217:G217"/>
    <mergeCell ref="B218:B219"/>
    <mergeCell ref="D219:E219"/>
    <mergeCell ref="F219:G219"/>
    <mergeCell ref="B220:B221"/>
    <mergeCell ref="D221:E221"/>
    <mergeCell ref="F221:G221"/>
    <mergeCell ref="B222:B223"/>
    <mergeCell ref="D223:E223"/>
    <mergeCell ref="F223:G223"/>
    <mergeCell ref="B225:C225"/>
    <mergeCell ref="D225:G225"/>
    <mergeCell ref="B226:C226"/>
    <mergeCell ref="D226:G226"/>
    <mergeCell ref="D227:E227"/>
    <mergeCell ref="F227:G227"/>
    <mergeCell ref="B229:B230"/>
    <mergeCell ref="D230:E230"/>
    <mergeCell ref="F230:G230"/>
    <mergeCell ref="B231:B232"/>
    <mergeCell ref="D232:E232"/>
    <mergeCell ref="F232:G232"/>
    <mergeCell ref="B233:B234"/>
    <mergeCell ref="D234:E234"/>
    <mergeCell ref="F234:G234"/>
    <mergeCell ref="B235:B236"/>
    <mergeCell ref="D236:E236"/>
    <mergeCell ref="F236:G236"/>
    <mergeCell ref="B237:B238"/>
    <mergeCell ref="D238:E238"/>
    <mergeCell ref="F238:G238"/>
    <mergeCell ref="B239:B240"/>
    <mergeCell ref="D240:E240"/>
    <mergeCell ref="F240:G240"/>
    <mergeCell ref="B242:C242"/>
    <mergeCell ref="D242:G242"/>
    <mergeCell ref="B243:C243"/>
    <mergeCell ref="D243:G243"/>
    <mergeCell ref="D244:E244"/>
    <mergeCell ref="F244:G244"/>
    <mergeCell ref="B246:B247"/>
    <mergeCell ref="D247:E247"/>
    <mergeCell ref="F247:G247"/>
    <mergeCell ref="B248:B249"/>
    <mergeCell ref="D249:E249"/>
    <mergeCell ref="F249:G249"/>
    <mergeCell ref="B250:B251"/>
    <mergeCell ref="D251:E251"/>
    <mergeCell ref="F251:G251"/>
    <mergeCell ref="B252:B253"/>
    <mergeCell ref="D253:E253"/>
    <mergeCell ref="F253:G253"/>
    <mergeCell ref="B254:B255"/>
    <mergeCell ref="D255:E255"/>
    <mergeCell ref="F255:G255"/>
    <mergeCell ref="B256:B257"/>
    <mergeCell ref="D257:E257"/>
    <mergeCell ref="F257:G257"/>
    <mergeCell ref="B259:C259"/>
    <mergeCell ref="D259:G259"/>
    <mergeCell ref="B260:C260"/>
    <mergeCell ref="D260:G260"/>
    <mergeCell ref="D261:E261"/>
    <mergeCell ref="F261:G261"/>
    <mergeCell ref="B263:B264"/>
    <mergeCell ref="D264:E264"/>
    <mergeCell ref="F264:G264"/>
    <mergeCell ref="B265:B266"/>
    <mergeCell ref="D266:E266"/>
    <mergeCell ref="F266:G266"/>
    <mergeCell ref="B267:B268"/>
    <mergeCell ref="D268:E268"/>
    <mergeCell ref="F268:G268"/>
    <mergeCell ref="B269:B270"/>
    <mergeCell ref="D270:E270"/>
    <mergeCell ref="F270:G270"/>
    <mergeCell ref="B271:B272"/>
    <mergeCell ref="D272:E272"/>
    <mergeCell ref="F272:G272"/>
    <mergeCell ref="B273:B274"/>
    <mergeCell ref="D274:E274"/>
    <mergeCell ref="F274:G274"/>
    <mergeCell ref="B276:C276"/>
    <mergeCell ref="D276:G276"/>
    <mergeCell ref="B277:C277"/>
    <mergeCell ref="D277:G277"/>
    <mergeCell ref="D278:E278"/>
    <mergeCell ref="F278:G278"/>
    <mergeCell ref="B280:B281"/>
    <mergeCell ref="F281:G281"/>
    <mergeCell ref="B282:B283"/>
    <mergeCell ref="D283:E283"/>
    <mergeCell ref="F283:G283"/>
    <mergeCell ref="B284:B285"/>
    <mergeCell ref="D285:E285"/>
    <mergeCell ref="F285:G285"/>
    <mergeCell ref="B286:B287"/>
    <mergeCell ref="D287:E287"/>
    <mergeCell ref="F287:G287"/>
    <mergeCell ref="B288:B289"/>
    <mergeCell ref="D289:E289"/>
    <mergeCell ref="F289:G289"/>
    <mergeCell ref="B290:B291"/>
    <mergeCell ref="D291:E291"/>
    <mergeCell ref="F291:G291"/>
    <mergeCell ref="B293:C293"/>
    <mergeCell ref="D293:G293"/>
    <mergeCell ref="B294:C294"/>
    <mergeCell ref="D294:G294"/>
    <mergeCell ref="D295:E295"/>
    <mergeCell ref="F295:G295"/>
    <mergeCell ref="B297:B298"/>
    <mergeCell ref="D298:E298"/>
    <mergeCell ref="F298:G298"/>
    <mergeCell ref="B299:B300"/>
    <mergeCell ref="D300:E300"/>
    <mergeCell ref="F300:G300"/>
    <mergeCell ref="B301:B302"/>
    <mergeCell ref="D302:E302"/>
    <mergeCell ref="F302:G302"/>
    <mergeCell ref="B303:B304"/>
    <mergeCell ref="D304:E304"/>
    <mergeCell ref="F304:G304"/>
    <mergeCell ref="B305:B306"/>
    <mergeCell ref="D306:E306"/>
    <mergeCell ref="F306:G306"/>
    <mergeCell ref="B307:B308"/>
    <mergeCell ref="D308:E308"/>
    <mergeCell ref="F308:G308"/>
    <mergeCell ref="B310:C310"/>
    <mergeCell ref="D310:G310"/>
    <mergeCell ref="B311:C311"/>
    <mergeCell ref="D311:G311"/>
    <mergeCell ref="D312:E312"/>
    <mergeCell ref="F312:G312"/>
    <mergeCell ref="B314:B315"/>
    <mergeCell ref="D315:E315"/>
    <mergeCell ref="F315:G315"/>
    <mergeCell ref="B316:B317"/>
    <mergeCell ref="D317:E317"/>
    <mergeCell ref="F317:G317"/>
    <mergeCell ref="B318:B319"/>
    <mergeCell ref="D319:E319"/>
    <mergeCell ref="F319:G319"/>
    <mergeCell ref="B320:B321"/>
    <mergeCell ref="D321:E321"/>
    <mergeCell ref="F321:G321"/>
    <mergeCell ref="B322:B323"/>
    <mergeCell ref="D323:E323"/>
    <mergeCell ref="F323:G323"/>
    <mergeCell ref="B324:B325"/>
    <mergeCell ref="D325:E325"/>
    <mergeCell ref="F325:G325"/>
    <mergeCell ref="B327:C327"/>
    <mergeCell ref="D327:G327"/>
    <mergeCell ref="B328:C328"/>
    <mergeCell ref="D328:G328"/>
    <mergeCell ref="D329:E329"/>
    <mergeCell ref="F329:G329"/>
    <mergeCell ref="B331:B332"/>
    <mergeCell ref="D332:E332"/>
    <mergeCell ref="F332:G332"/>
    <mergeCell ref="B333:B334"/>
    <mergeCell ref="D334:E334"/>
    <mergeCell ref="F334:G334"/>
    <mergeCell ref="B335:B336"/>
    <mergeCell ref="D336:E336"/>
    <mergeCell ref="F336:G336"/>
    <mergeCell ref="B337:B338"/>
    <mergeCell ref="D338:E338"/>
    <mergeCell ref="F338:G338"/>
    <mergeCell ref="B339:B340"/>
    <mergeCell ref="D340:E340"/>
    <mergeCell ref="F340:G340"/>
    <mergeCell ref="B341:B342"/>
    <mergeCell ref="D342:E342"/>
    <mergeCell ref="F342:G342"/>
    <mergeCell ref="B344:C344"/>
    <mergeCell ref="D344:G344"/>
    <mergeCell ref="B345:C345"/>
    <mergeCell ref="D345:G345"/>
    <mergeCell ref="D346:E346"/>
    <mergeCell ref="F346:G346"/>
    <mergeCell ref="B348:B349"/>
    <mergeCell ref="D349:E349"/>
    <mergeCell ref="F349:G349"/>
    <mergeCell ref="B350:B351"/>
    <mergeCell ref="D351:E351"/>
    <mergeCell ref="F351:G351"/>
    <mergeCell ref="B352:B353"/>
    <mergeCell ref="D353:E353"/>
    <mergeCell ref="F353:G353"/>
    <mergeCell ref="B354:B355"/>
    <mergeCell ref="D355:E355"/>
    <mergeCell ref="F355:G355"/>
    <mergeCell ref="B356:B357"/>
    <mergeCell ref="D357:E357"/>
    <mergeCell ref="F357:G357"/>
    <mergeCell ref="B358:B359"/>
    <mergeCell ref="D359:E359"/>
    <mergeCell ref="F359:G359"/>
    <mergeCell ref="B361:C361"/>
    <mergeCell ref="D361:G361"/>
    <mergeCell ref="B362:C362"/>
    <mergeCell ref="D362:G362"/>
    <mergeCell ref="D363:E363"/>
    <mergeCell ref="F363:G363"/>
    <mergeCell ref="B365:B366"/>
    <mergeCell ref="D366:E366"/>
    <mergeCell ref="F366:G366"/>
    <mergeCell ref="B367:B368"/>
    <mergeCell ref="D368:E368"/>
    <mergeCell ref="F368:G368"/>
    <mergeCell ref="B369:B370"/>
    <mergeCell ref="D370:E370"/>
    <mergeCell ref="F370:G370"/>
    <mergeCell ref="B371:B372"/>
    <mergeCell ref="D372:E372"/>
    <mergeCell ref="F372:G372"/>
    <mergeCell ref="B373:B374"/>
    <mergeCell ref="D374:E374"/>
    <mergeCell ref="F374:G374"/>
    <mergeCell ref="B375:B376"/>
    <mergeCell ref="D376:E376"/>
    <mergeCell ref="F376:G376"/>
    <mergeCell ref="B378:C378"/>
    <mergeCell ref="D378:G378"/>
    <mergeCell ref="B379:C379"/>
    <mergeCell ref="D379:G379"/>
    <mergeCell ref="D380:E380"/>
    <mergeCell ref="F380:G380"/>
    <mergeCell ref="B382:B383"/>
    <mergeCell ref="D383:E383"/>
    <mergeCell ref="F383:G383"/>
    <mergeCell ref="B384:B385"/>
    <mergeCell ref="D385:E385"/>
    <mergeCell ref="F385:G385"/>
    <mergeCell ref="B386:B387"/>
    <mergeCell ref="D387:E387"/>
    <mergeCell ref="F387:G387"/>
    <mergeCell ref="B388:B389"/>
    <mergeCell ref="D389:E389"/>
    <mergeCell ref="F389:G389"/>
    <mergeCell ref="B390:B391"/>
    <mergeCell ref="D391:E391"/>
    <mergeCell ref="F391:G391"/>
    <mergeCell ref="B392:B393"/>
    <mergeCell ref="D393:E393"/>
    <mergeCell ref="F393:G393"/>
    <mergeCell ref="B395:C395"/>
    <mergeCell ref="D395:G395"/>
    <mergeCell ref="B396:C396"/>
    <mergeCell ref="D396:G396"/>
    <mergeCell ref="D397:E397"/>
    <mergeCell ref="F397:G397"/>
    <mergeCell ref="B399:B400"/>
    <mergeCell ref="D400:E400"/>
    <mergeCell ref="F400:G400"/>
    <mergeCell ref="B401:B402"/>
    <mergeCell ref="D402:E402"/>
    <mergeCell ref="F402:G402"/>
    <mergeCell ref="B403:B404"/>
    <mergeCell ref="D404:E404"/>
    <mergeCell ref="F404:G404"/>
    <mergeCell ref="B405:B406"/>
    <mergeCell ref="D406:E406"/>
    <mergeCell ref="F406:G406"/>
    <mergeCell ref="B407:B408"/>
    <mergeCell ref="D408:E408"/>
    <mergeCell ref="F408:G408"/>
    <mergeCell ref="B409:B410"/>
    <mergeCell ref="D410:E410"/>
    <mergeCell ref="F410:G410"/>
    <mergeCell ref="B412:C412"/>
    <mergeCell ref="D412:G412"/>
    <mergeCell ref="B413:C413"/>
    <mergeCell ref="D413:G413"/>
    <mergeCell ref="D414:E414"/>
    <mergeCell ref="F414:G414"/>
    <mergeCell ref="B416:B417"/>
    <mergeCell ref="D417:E417"/>
    <mergeCell ref="F417:G417"/>
    <mergeCell ref="B424:B425"/>
    <mergeCell ref="D425:E425"/>
    <mergeCell ref="F425:G425"/>
    <mergeCell ref="B426:B427"/>
    <mergeCell ref="D427:E427"/>
    <mergeCell ref="F427:G427"/>
    <mergeCell ref="B418:B419"/>
    <mergeCell ref="D419:E419"/>
    <mergeCell ref="F419:G419"/>
    <mergeCell ref="B420:B421"/>
    <mergeCell ref="D421:E421"/>
    <mergeCell ref="F421:G421"/>
    <mergeCell ref="B422:B423"/>
    <mergeCell ref="D423:E423"/>
    <mergeCell ref="F423:G423"/>
  </mergeCells>
  <conditionalFormatting sqref="D4:G4">
    <cfRule type="cellIs" dxfId="33" priority="78" operator="equal">
      <formula>""</formula>
    </cfRule>
  </conditionalFormatting>
  <conditionalFormatting sqref="D21:G21">
    <cfRule type="cellIs" dxfId="32" priority="75" operator="equal">
      <formula>""</formula>
    </cfRule>
  </conditionalFormatting>
  <conditionalFormatting sqref="D38:G38">
    <cfRule type="cellIs" dxfId="31" priority="72" operator="equal">
      <formula>""</formula>
    </cfRule>
  </conditionalFormatting>
  <conditionalFormatting sqref="D55:G55">
    <cfRule type="cellIs" dxfId="30" priority="68" operator="equal">
      <formula>""</formula>
    </cfRule>
  </conditionalFormatting>
  <conditionalFormatting sqref="D72:G72">
    <cfRule type="cellIs" dxfId="29" priority="65" operator="equal">
      <formula>""</formula>
    </cfRule>
  </conditionalFormatting>
  <conditionalFormatting sqref="D89:G89">
    <cfRule type="cellIs" dxfId="28" priority="62" operator="equal">
      <formula>""</formula>
    </cfRule>
  </conditionalFormatting>
  <conditionalFormatting sqref="D106:G106">
    <cfRule type="cellIs" dxfId="27" priority="60" operator="equal">
      <formula>""</formula>
    </cfRule>
  </conditionalFormatting>
  <conditionalFormatting sqref="D123:G123">
    <cfRule type="cellIs" dxfId="26" priority="19" operator="equal">
      <formula>""</formula>
    </cfRule>
  </conditionalFormatting>
  <conditionalFormatting sqref="D140:G140">
    <cfRule type="cellIs" dxfId="25" priority="15" operator="equal">
      <formula>""</formula>
    </cfRule>
  </conditionalFormatting>
  <conditionalFormatting sqref="D157:G157">
    <cfRule type="cellIs" dxfId="24" priority="55" operator="equal">
      <formula>""</formula>
    </cfRule>
  </conditionalFormatting>
  <conditionalFormatting sqref="D174:G174">
    <cfRule type="cellIs" dxfId="23" priority="53" operator="equal">
      <formula>""</formula>
    </cfRule>
  </conditionalFormatting>
  <conditionalFormatting sqref="D191:G191">
    <cfRule type="cellIs" dxfId="22" priority="51" operator="equal">
      <formula>""</formula>
    </cfRule>
  </conditionalFormatting>
  <conditionalFormatting sqref="D208:G208">
    <cfRule type="cellIs" dxfId="21" priority="49" operator="equal">
      <formula>""</formula>
    </cfRule>
  </conditionalFormatting>
  <conditionalFormatting sqref="D225:G225">
    <cfRule type="cellIs" dxfId="20" priority="1" operator="equal">
      <formula>""</formula>
    </cfRule>
  </conditionalFormatting>
  <conditionalFormatting sqref="D242:G242">
    <cfRule type="cellIs" dxfId="19" priority="3" operator="equal">
      <formula>""</formula>
    </cfRule>
  </conditionalFormatting>
  <conditionalFormatting sqref="D259:G259">
    <cfRule type="cellIs" dxfId="18" priority="5" operator="equal">
      <formula>""</formula>
    </cfRule>
  </conditionalFormatting>
  <conditionalFormatting sqref="D276:G276">
    <cfRule type="cellIs" dxfId="17" priority="9" operator="equal">
      <formula>""</formula>
    </cfRule>
  </conditionalFormatting>
  <conditionalFormatting sqref="D293:G293">
    <cfRule type="cellIs" dxfId="16" priority="7" operator="equal">
      <formula>""</formula>
    </cfRule>
  </conditionalFormatting>
  <conditionalFormatting sqref="D310:G310">
    <cfRule type="cellIs" dxfId="15" priority="37" operator="equal">
      <formula>""</formula>
    </cfRule>
  </conditionalFormatting>
  <conditionalFormatting sqref="D327:G327">
    <cfRule type="cellIs" dxfId="14" priority="35" operator="equal">
      <formula>""</formula>
    </cfRule>
  </conditionalFormatting>
  <conditionalFormatting sqref="D344:G344">
    <cfRule type="cellIs" dxfId="13" priority="33" operator="equal">
      <formula>""</formula>
    </cfRule>
  </conditionalFormatting>
  <conditionalFormatting sqref="D361:G361">
    <cfRule type="cellIs" dxfId="12" priority="31" operator="equal">
      <formula>""</formula>
    </cfRule>
  </conditionalFormatting>
  <conditionalFormatting sqref="D378:G378">
    <cfRule type="cellIs" dxfId="11" priority="29" operator="equal">
      <formula>""</formula>
    </cfRule>
  </conditionalFormatting>
  <conditionalFormatting sqref="D395:G395">
    <cfRule type="cellIs" dxfId="10" priority="27" operator="equal">
      <formula>""</formula>
    </cfRule>
  </conditionalFormatting>
  <conditionalFormatting sqref="D412:G412">
    <cfRule type="cellIs" dxfId="9" priority="25" operator="equal">
      <formula>""</formula>
    </cfRule>
  </conditionalFormatting>
  <dataValidations count="1">
    <dataValidation type="list" allowBlank="1" showInputMessage="1" showErrorMessage="1" sqref="D4:G4 D123:G123 D106:G106 D89:G89 D72:G72 D55:G55 D38:G38 D21:G21 D140:G140 D157:G157 D174:G174 D191:G191 D208:G208 D225:G225 D242:G242 D259:G259 D276:G276 D293:G293 D310:G310 D327:G327 D344:G344 D361:G361 D378:G378 D395:G395 D412:G412" xr:uid="{00000000-0002-0000-0400-000000000000}">
      <formula1>Kategorija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/>
  </sheetPr>
  <dimension ref="B2:S57"/>
  <sheetViews>
    <sheetView showGridLines="0" showZeros="0" workbookViewId="0">
      <selection activeCell="G36" sqref="G36"/>
    </sheetView>
  </sheetViews>
  <sheetFormatPr defaultColWidth="9.140625" defaultRowHeight="15" x14ac:dyDescent="0.25"/>
  <cols>
    <col min="1" max="1" width="4.5703125" style="65" customWidth="1"/>
    <col min="2" max="2" width="5.140625" style="65" customWidth="1"/>
    <col min="3" max="3" width="22.85546875" style="65" customWidth="1"/>
    <col min="4" max="4" width="13" style="65" customWidth="1"/>
    <col min="5" max="5" width="18.7109375" style="65" bestFit="1" customWidth="1"/>
    <col min="6" max="7" width="13" style="65" customWidth="1"/>
    <col min="8" max="8" width="12.7109375" style="65" customWidth="1"/>
    <col min="9" max="9" width="11.85546875" style="65" customWidth="1"/>
    <col min="10" max="10" width="14.5703125" style="65" customWidth="1"/>
    <col min="11" max="11" width="12" style="65" customWidth="1"/>
    <col min="12" max="12" width="11.42578125" style="65" customWidth="1"/>
    <col min="13" max="13" width="12.140625" style="65" bestFit="1" customWidth="1"/>
    <col min="14" max="14" width="16" style="65" bestFit="1" customWidth="1"/>
    <col min="15" max="16" width="13.7109375" style="65" bestFit="1" customWidth="1"/>
    <col min="17" max="17" width="14.7109375" style="65" bestFit="1" customWidth="1"/>
    <col min="18" max="18" width="12.140625" style="65" customWidth="1"/>
    <col min="19" max="19" width="20.140625" style="65" customWidth="1"/>
    <col min="20" max="16384" width="9.140625" style="65"/>
  </cols>
  <sheetData>
    <row r="2" spans="2:19" x14ac:dyDescent="0.25">
      <c r="B2" s="570" t="s">
        <v>147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2"/>
    </row>
    <row r="4" spans="2:19" ht="15" customHeight="1" x14ac:dyDescent="0.3">
      <c r="B4" s="525" t="s">
        <v>145</v>
      </c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7"/>
    </row>
    <row r="5" spans="2:19" ht="15" customHeight="1" x14ac:dyDescent="0.25">
      <c r="B5" s="573" t="s">
        <v>151</v>
      </c>
      <c r="C5" s="573" t="s">
        <v>17</v>
      </c>
      <c r="D5" s="578" t="s">
        <v>39</v>
      </c>
      <c r="E5" s="573" t="s">
        <v>142</v>
      </c>
      <c r="F5" s="573" t="s">
        <v>143</v>
      </c>
      <c r="G5" s="580" t="s">
        <v>254</v>
      </c>
      <c r="H5" s="576"/>
      <c r="I5" s="576"/>
      <c r="J5" s="581"/>
      <c r="K5" s="582" t="s">
        <v>106</v>
      </c>
      <c r="L5" s="583"/>
      <c r="M5" s="583"/>
      <c r="N5" s="584"/>
      <c r="O5" s="575" t="s">
        <v>141</v>
      </c>
      <c r="P5" s="576"/>
      <c r="Q5" s="577"/>
      <c r="R5" s="573" t="s">
        <v>79</v>
      </c>
      <c r="S5" s="573" t="s">
        <v>149</v>
      </c>
    </row>
    <row r="6" spans="2:19" ht="60" x14ac:dyDescent="0.25">
      <c r="B6" s="574"/>
      <c r="C6" s="574"/>
      <c r="D6" s="579"/>
      <c r="E6" s="574"/>
      <c r="F6" s="574"/>
      <c r="G6" s="141" t="s">
        <v>207</v>
      </c>
      <c r="H6" s="143" t="s">
        <v>257</v>
      </c>
      <c r="I6" s="143" t="s">
        <v>79</v>
      </c>
      <c r="J6" s="226" t="s">
        <v>255</v>
      </c>
      <c r="K6" s="142" t="s">
        <v>144</v>
      </c>
      <c r="L6" s="62" t="s">
        <v>257</v>
      </c>
      <c r="M6" s="62" t="s">
        <v>79</v>
      </c>
      <c r="N6" s="227" t="s">
        <v>256</v>
      </c>
      <c r="O6" s="62" t="s">
        <v>190</v>
      </c>
      <c r="P6" s="62" t="s">
        <v>140</v>
      </c>
      <c r="Q6" s="62" t="s">
        <v>148</v>
      </c>
      <c r="R6" s="574"/>
      <c r="S6" s="574"/>
    </row>
    <row r="7" spans="2:19" s="63" customFormat="1" x14ac:dyDescent="0.25">
      <c r="B7" s="230">
        <f>IF(C7&lt;&gt;"",1,"")</f>
        <v>1</v>
      </c>
      <c r="C7" s="231">
        <f>+'Termini treninga'!D5</f>
        <v>0</v>
      </c>
      <c r="D7" s="232">
        <f>+'Termini treninga'!D4</f>
        <v>0</v>
      </c>
      <c r="E7" s="233"/>
      <c r="F7" s="233"/>
      <c r="G7" s="234">
        <f>+'Termini treninga'!H4</f>
        <v>0</v>
      </c>
      <c r="H7" s="230">
        <f>(+G7)*4</f>
        <v>0</v>
      </c>
      <c r="I7" s="235"/>
      <c r="J7" s="236">
        <f>+H7*I7</f>
        <v>0</v>
      </c>
      <c r="K7" s="237"/>
      <c r="L7" s="230">
        <f t="shared" ref="L7:L31" si="0">(+K7)*4</f>
        <v>0</v>
      </c>
      <c r="M7" s="235"/>
      <c r="N7" s="238">
        <f>+L7*M7</f>
        <v>0</v>
      </c>
      <c r="O7" s="480"/>
      <c r="P7" s="480"/>
      <c r="Q7" s="342">
        <f>+O7+P7</f>
        <v>0</v>
      </c>
      <c r="R7" s="482"/>
      <c r="S7" s="342">
        <f>+Q7*R7</f>
        <v>0</v>
      </c>
    </row>
    <row r="8" spans="2:19" s="63" customFormat="1" x14ac:dyDescent="0.25">
      <c r="B8" s="230">
        <f>IF(C8&lt;&gt;"",1+B7,"")</f>
        <v>2</v>
      </c>
      <c r="C8" s="231">
        <f>+'Termini treninga'!D22</f>
        <v>0</v>
      </c>
      <c r="D8" s="232">
        <f>+'Termini treninga'!D21</f>
        <v>0</v>
      </c>
      <c r="E8" s="233"/>
      <c r="F8" s="233"/>
      <c r="G8" s="234">
        <f>+'Termini treninga'!H21</f>
        <v>0</v>
      </c>
      <c r="H8" s="230">
        <f t="shared" ref="H8:H31" si="1">(+G8)*4</f>
        <v>0</v>
      </c>
      <c r="I8" s="235"/>
      <c r="J8" s="236">
        <f t="shared" ref="J8:J31" si="2">+H8*I8</f>
        <v>0</v>
      </c>
      <c r="K8" s="239"/>
      <c r="L8" s="230">
        <f t="shared" si="0"/>
        <v>0</v>
      </c>
      <c r="M8" s="235"/>
      <c r="N8" s="238">
        <f t="shared" ref="N8:N31" si="3">+L8*M8</f>
        <v>0</v>
      </c>
      <c r="O8" s="480"/>
      <c r="P8" s="480"/>
      <c r="Q8" s="342">
        <f t="shared" ref="Q8:Q31" si="4">+O8+P8</f>
        <v>0</v>
      </c>
      <c r="R8" s="482"/>
      <c r="S8" s="342">
        <f t="shared" ref="S8:S31" si="5">+Q8*R8</f>
        <v>0</v>
      </c>
    </row>
    <row r="9" spans="2:19" s="63" customFormat="1" x14ac:dyDescent="0.25">
      <c r="B9" s="230">
        <f t="shared" ref="B9:B31" si="6">IF(C9&lt;&gt;"",1+B8,"")</f>
        <v>3</v>
      </c>
      <c r="C9" s="231">
        <f>+'Termini treninga'!D39</f>
        <v>0</v>
      </c>
      <c r="D9" s="232">
        <f>+'Termini treninga'!D38</f>
        <v>0</v>
      </c>
      <c r="E9" s="233"/>
      <c r="F9" s="233"/>
      <c r="G9" s="234">
        <f>+'Termini treninga'!H38</f>
        <v>0</v>
      </c>
      <c r="H9" s="230">
        <f t="shared" si="1"/>
        <v>0</v>
      </c>
      <c r="I9" s="235"/>
      <c r="J9" s="236">
        <f t="shared" si="2"/>
        <v>0</v>
      </c>
      <c r="K9" s="239"/>
      <c r="L9" s="230">
        <f t="shared" si="0"/>
        <v>0</v>
      </c>
      <c r="M9" s="235"/>
      <c r="N9" s="238">
        <f t="shared" si="3"/>
        <v>0</v>
      </c>
      <c r="O9" s="480"/>
      <c r="P9" s="480"/>
      <c r="Q9" s="342">
        <f t="shared" si="4"/>
        <v>0</v>
      </c>
      <c r="R9" s="482"/>
      <c r="S9" s="342">
        <f t="shared" si="5"/>
        <v>0</v>
      </c>
    </row>
    <row r="10" spans="2:19" s="63" customFormat="1" x14ac:dyDescent="0.25">
      <c r="B10" s="230">
        <f t="shared" si="6"/>
        <v>4</v>
      </c>
      <c r="C10" s="231">
        <f>+'Termini treninga'!D56</f>
        <v>0</v>
      </c>
      <c r="D10" s="232">
        <f>+'Termini treninga'!D55</f>
        <v>0</v>
      </c>
      <c r="E10" s="233"/>
      <c r="F10" s="233"/>
      <c r="G10" s="234">
        <f>+'Termini treninga'!H55</f>
        <v>0</v>
      </c>
      <c r="H10" s="230">
        <f t="shared" si="1"/>
        <v>0</v>
      </c>
      <c r="I10" s="235"/>
      <c r="J10" s="236">
        <f t="shared" si="2"/>
        <v>0</v>
      </c>
      <c r="K10" s="239"/>
      <c r="L10" s="230">
        <f t="shared" si="0"/>
        <v>0</v>
      </c>
      <c r="M10" s="235"/>
      <c r="N10" s="238">
        <f t="shared" si="3"/>
        <v>0</v>
      </c>
      <c r="O10" s="480"/>
      <c r="P10" s="480"/>
      <c r="Q10" s="342">
        <f t="shared" si="4"/>
        <v>0</v>
      </c>
      <c r="R10" s="482"/>
      <c r="S10" s="342">
        <f t="shared" si="5"/>
        <v>0</v>
      </c>
    </row>
    <row r="11" spans="2:19" s="63" customFormat="1" x14ac:dyDescent="0.25">
      <c r="B11" s="230">
        <f t="shared" si="6"/>
        <v>5</v>
      </c>
      <c r="C11" s="231">
        <f>+'Termini treninga'!D73</f>
        <v>0</v>
      </c>
      <c r="D11" s="232">
        <f>+'Termini treninga'!D72</f>
        <v>0</v>
      </c>
      <c r="E11" s="233"/>
      <c r="F11" s="233"/>
      <c r="G11" s="234">
        <f>+'Termini treninga'!H72</f>
        <v>0</v>
      </c>
      <c r="H11" s="230">
        <f t="shared" si="1"/>
        <v>0</v>
      </c>
      <c r="I11" s="235"/>
      <c r="J11" s="236">
        <f t="shared" si="2"/>
        <v>0</v>
      </c>
      <c r="K11" s="239"/>
      <c r="L11" s="230">
        <f t="shared" si="0"/>
        <v>0</v>
      </c>
      <c r="M11" s="235"/>
      <c r="N11" s="238">
        <f t="shared" si="3"/>
        <v>0</v>
      </c>
      <c r="O11" s="480"/>
      <c r="P11" s="480"/>
      <c r="Q11" s="342">
        <f t="shared" si="4"/>
        <v>0</v>
      </c>
      <c r="R11" s="482"/>
      <c r="S11" s="342">
        <f t="shared" si="5"/>
        <v>0</v>
      </c>
    </row>
    <row r="12" spans="2:19" s="63" customFormat="1" x14ac:dyDescent="0.25">
      <c r="B12" s="230">
        <f t="shared" si="6"/>
        <v>6</v>
      </c>
      <c r="C12" s="231">
        <f>+'Termini treninga'!D90</f>
        <v>0</v>
      </c>
      <c r="D12" s="232">
        <f>+'Termini treninga'!D89</f>
        <v>0</v>
      </c>
      <c r="E12" s="233"/>
      <c r="F12" s="233"/>
      <c r="G12" s="234">
        <f>+'Termini treninga'!H89</f>
        <v>0</v>
      </c>
      <c r="H12" s="230">
        <f t="shared" si="1"/>
        <v>0</v>
      </c>
      <c r="I12" s="235"/>
      <c r="J12" s="236">
        <f t="shared" si="2"/>
        <v>0</v>
      </c>
      <c r="K12" s="239"/>
      <c r="L12" s="230">
        <f t="shared" si="0"/>
        <v>0</v>
      </c>
      <c r="M12" s="235"/>
      <c r="N12" s="238">
        <f t="shared" si="3"/>
        <v>0</v>
      </c>
      <c r="O12" s="480"/>
      <c r="P12" s="480"/>
      <c r="Q12" s="342">
        <f t="shared" si="4"/>
        <v>0</v>
      </c>
      <c r="R12" s="482"/>
      <c r="S12" s="342">
        <f t="shared" si="5"/>
        <v>0</v>
      </c>
    </row>
    <row r="13" spans="2:19" s="63" customFormat="1" x14ac:dyDescent="0.25">
      <c r="B13" s="230">
        <f t="shared" si="6"/>
        <v>7</v>
      </c>
      <c r="C13" s="231">
        <f>+'Termini treninga'!D107</f>
        <v>0</v>
      </c>
      <c r="D13" s="232">
        <f>+'Termini treninga'!D106</f>
        <v>0</v>
      </c>
      <c r="E13" s="233"/>
      <c r="F13" s="233"/>
      <c r="G13" s="234">
        <f>+'Termini treninga'!H106</f>
        <v>0</v>
      </c>
      <c r="H13" s="230">
        <f t="shared" si="1"/>
        <v>0</v>
      </c>
      <c r="I13" s="235"/>
      <c r="J13" s="236">
        <f t="shared" si="2"/>
        <v>0</v>
      </c>
      <c r="K13" s="239"/>
      <c r="L13" s="230">
        <f t="shared" si="0"/>
        <v>0</v>
      </c>
      <c r="M13" s="235"/>
      <c r="N13" s="238">
        <f t="shared" si="3"/>
        <v>0</v>
      </c>
      <c r="O13" s="480"/>
      <c r="P13" s="480"/>
      <c r="Q13" s="342">
        <f t="shared" si="4"/>
        <v>0</v>
      </c>
      <c r="R13" s="482"/>
      <c r="S13" s="342">
        <f t="shared" si="5"/>
        <v>0</v>
      </c>
    </row>
    <row r="14" spans="2:19" s="63" customFormat="1" x14ac:dyDescent="0.25">
      <c r="B14" s="230">
        <f t="shared" si="6"/>
        <v>8</v>
      </c>
      <c r="C14" s="231">
        <f>+'Termini treninga'!D124</f>
        <v>0</v>
      </c>
      <c r="D14" s="232">
        <f>+'Termini treninga'!D123</f>
        <v>0</v>
      </c>
      <c r="E14" s="233"/>
      <c r="F14" s="233"/>
      <c r="G14" s="234">
        <f>+'Termini treninga'!H123</f>
        <v>0</v>
      </c>
      <c r="H14" s="230">
        <f t="shared" si="1"/>
        <v>0</v>
      </c>
      <c r="I14" s="235"/>
      <c r="J14" s="236">
        <f t="shared" si="2"/>
        <v>0</v>
      </c>
      <c r="K14" s="239"/>
      <c r="L14" s="230">
        <f t="shared" si="0"/>
        <v>0</v>
      </c>
      <c r="M14" s="235"/>
      <c r="N14" s="238">
        <f t="shared" si="3"/>
        <v>0</v>
      </c>
      <c r="O14" s="480"/>
      <c r="P14" s="480"/>
      <c r="Q14" s="342">
        <f t="shared" si="4"/>
        <v>0</v>
      </c>
      <c r="R14" s="482"/>
      <c r="S14" s="342">
        <f t="shared" si="5"/>
        <v>0</v>
      </c>
    </row>
    <row r="15" spans="2:19" s="63" customFormat="1" x14ac:dyDescent="0.25">
      <c r="B15" s="230">
        <f t="shared" si="6"/>
        <v>9</v>
      </c>
      <c r="C15" s="231">
        <f>+'Termini treninga'!D141</f>
        <v>0</v>
      </c>
      <c r="D15" s="232">
        <f>+'Termini treninga'!D140</f>
        <v>0</v>
      </c>
      <c r="E15" s="233"/>
      <c r="F15" s="233"/>
      <c r="G15" s="234">
        <f>+'Termini treninga'!H140</f>
        <v>0</v>
      </c>
      <c r="H15" s="230">
        <f t="shared" si="1"/>
        <v>0</v>
      </c>
      <c r="I15" s="235"/>
      <c r="J15" s="236">
        <f t="shared" si="2"/>
        <v>0</v>
      </c>
      <c r="K15" s="239"/>
      <c r="L15" s="230">
        <f t="shared" si="0"/>
        <v>0</v>
      </c>
      <c r="M15" s="235"/>
      <c r="N15" s="238">
        <f t="shared" si="3"/>
        <v>0</v>
      </c>
      <c r="O15" s="480"/>
      <c r="P15" s="480"/>
      <c r="Q15" s="342">
        <f t="shared" si="4"/>
        <v>0</v>
      </c>
      <c r="R15" s="482"/>
      <c r="S15" s="342">
        <f t="shared" si="5"/>
        <v>0</v>
      </c>
    </row>
    <row r="16" spans="2:19" s="63" customFormat="1" x14ac:dyDescent="0.25">
      <c r="B16" s="230">
        <f t="shared" si="6"/>
        <v>10</v>
      </c>
      <c r="C16" s="323">
        <f>+'Termini treninga'!D158</f>
        <v>0</v>
      </c>
      <c r="D16" s="232">
        <f>+'Termini treninga'!D157</f>
        <v>0</v>
      </c>
      <c r="E16" s="233"/>
      <c r="F16" s="233"/>
      <c r="G16" s="234">
        <f>+'Termini treninga'!H157</f>
        <v>0</v>
      </c>
      <c r="H16" s="230">
        <f t="shared" si="1"/>
        <v>0</v>
      </c>
      <c r="I16" s="235"/>
      <c r="J16" s="236">
        <f t="shared" si="2"/>
        <v>0</v>
      </c>
      <c r="K16" s="239"/>
      <c r="L16" s="230">
        <f t="shared" si="0"/>
        <v>0</v>
      </c>
      <c r="M16" s="235"/>
      <c r="N16" s="238">
        <f t="shared" si="3"/>
        <v>0</v>
      </c>
      <c r="O16" s="480"/>
      <c r="P16" s="480"/>
      <c r="Q16" s="342">
        <f>+O16+P16</f>
        <v>0</v>
      </c>
      <c r="R16" s="482"/>
      <c r="S16" s="342">
        <f>+Q16*R16</f>
        <v>0</v>
      </c>
    </row>
    <row r="17" spans="2:19" s="63" customFormat="1" x14ac:dyDescent="0.25">
      <c r="B17" s="230">
        <f t="shared" si="6"/>
        <v>11</v>
      </c>
      <c r="C17" s="323">
        <f>+'Termini treninga'!D175</f>
        <v>0</v>
      </c>
      <c r="D17" s="232">
        <f>+'Termini treninga'!D174</f>
        <v>0</v>
      </c>
      <c r="E17" s="233"/>
      <c r="F17" s="233"/>
      <c r="G17" s="234">
        <f>+'Termini treninga'!H174</f>
        <v>0</v>
      </c>
      <c r="H17" s="230">
        <f t="shared" si="1"/>
        <v>0</v>
      </c>
      <c r="I17" s="235"/>
      <c r="J17" s="236">
        <f t="shared" si="2"/>
        <v>0</v>
      </c>
      <c r="K17" s="239"/>
      <c r="L17" s="230">
        <f t="shared" si="0"/>
        <v>0</v>
      </c>
      <c r="M17" s="235"/>
      <c r="N17" s="238">
        <f t="shared" si="3"/>
        <v>0</v>
      </c>
      <c r="O17" s="480"/>
      <c r="P17" s="480"/>
      <c r="Q17" s="342">
        <f>+O17+P17</f>
        <v>0</v>
      </c>
      <c r="R17" s="482"/>
      <c r="S17" s="342">
        <f>+Q17*R17</f>
        <v>0</v>
      </c>
    </row>
    <row r="18" spans="2:19" s="63" customFormat="1" x14ac:dyDescent="0.25">
      <c r="B18" s="230">
        <f t="shared" si="6"/>
        <v>12</v>
      </c>
      <c r="C18" s="323">
        <f>+'Termini treninga'!D192</f>
        <v>0</v>
      </c>
      <c r="D18" s="232">
        <f>+'Termini treninga'!D191</f>
        <v>0</v>
      </c>
      <c r="E18" s="233"/>
      <c r="F18" s="233"/>
      <c r="G18" s="234">
        <f>+'Termini treninga'!H191</f>
        <v>0</v>
      </c>
      <c r="H18" s="230">
        <f t="shared" si="1"/>
        <v>0</v>
      </c>
      <c r="I18" s="235"/>
      <c r="J18" s="236">
        <f t="shared" si="2"/>
        <v>0</v>
      </c>
      <c r="K18" s="239"/>
      <c r="L18" s="230">
        <f t="shared" si="0"/>
        <v>0</v>
      </c>
      <c r="M18" s="235"/>
      <c r="N18" s="238">
        <f t="shared" si="3"/>
        <v>0</v>
      </c>
      <c r="O18" s="480"/>
      <c r="P18" s="480"/>
      <c r="Q18" s="342">
        <f>+O18+P18</f>
        <v>0</v>
      </c>
      <c r="R18" s="482"/>
      <c r="S18" s="342">
        <f>+Q18*R18</f>
        <v>0</v>
      </c>
    </row>
    <row r="19" spans="2:19" s="63" customFormat="1" x14ac:dyDescent="0.25">
      <c r="B19" s="230">
        <f>IF(C19&lt;&gt;"",1+B18,"")</f>
        <v>13</v>
      </c>
      <c r="C19" s="240">
        <f>+'Termini treninga'!D209</f>
        <v>0</v>
      </c>
      <c r="D19" s="232">
        <f>+'Termini treninga'!D208</f>
        <v>0</v>
      </c>
      <c r="E19" s="233"/>
      <c r="F19" s="233"/>
      <c r="G19" s="234">
        <f>+'Termini treninga'!H208</f>
        <v>0</v>
      </c>
      <c r="H19" s="230">
        <f t="shared" si="1"/>
        <v>0</v>
      </c>
      <c r="I19" s="242"/>
      <c r="J19" s="236">
        <f t="shared" si="2"/>
        <v>0</v>
      </c>
      <c r="K19" s="239"/>
      <c r="L19" s="230">
        <f t="shared" si="0"/>
        <v>0</v>
      </c>
      <c r="M19" s="242"/>
      <c r="N19" s="238">
        <f t="shared" si="3"/>
        <v>0</v>
      </c>
      <c r="O19" s="481"/>
      <c r="P19" s="481"/>
      <c r="Q19" s="342">
        <f t="shared" si="4"/>
        <v>0</v>
      </c>
      <c r="R19" s="482"/>
      <c r="S19" s="342">
        <f t="shared" si="5"/>
        <v>0</v>
      </c>
    </row>
    <row r="20" spans="2:19" s="63" customFormat="1" x14ac:dyDescent="0.25">
      <c r="B20" s="230">
        <f t="shared" si="6"/>
        <v>14</v>
      </c>
      <c r="C20" s="240">
        <f>+'Termini treninga'!D226</f>
        <v>0</v>
      </c>
      <c r="D20" s="232">
        <f>+'Termini treninga'!D225</f>
        <v>0</v>
      </c>
      <c r="E20" s="233"/>
      <c r="F20" s="233"/>
      <c r="G20" s="234">
        <f>+'Termini treninga'!H225</f>
        <v>0</v>
      </c>
      <c r="H20" s="230">
        <f t="shared" si="1"/>
        <v>0</v>
      </c>
      <c r="I20" s="242"/>
      <c r="J20" s="236">
        <f t="shared" si="2"/>
        <v>0</v>
      </c>
      <c r="K20" s="239"/>
      <c r="L20" s="230">
        <f t="shared" si="0"/>
        <v>0</v>
      </c>
      <c r="M20" s="242"/>
      <c r="N20" s="238">
        <f t="shared" si="3"/>
        <v>0</v>
      </c>
      <c r="O20" s="481"/>
      <c r="P20" s="481"/>
      <c r="Q20" s="342">
        <f t="shared" si="4"/>
        <v>0</v>
      </c>
      <c r="R20" s="483"/>
      <c r="S20" s="342">
        <f t="shared" si="5"/>
        <v>0</v>
      </c>
    </row>
    <row r="21" spans="2:19" s="63" customFormat="1" x14ac:dyDescent="0.25">
      <c r="B21" s="230">
        <f t="shared" si="6"/>
        <v>15</v>
      </c>
      <c r="C21" s="240">
        <f>+'Termini treninga'!D243</f>
        <v>0</v>
      </c>
      <c r="D21" s="232">
        <f>+'Termini treninga'!D242</f>
        <v>0</v>
      </c>
      <c r="E21" s="233"/>
      <c r="F21" s="233"/>
      <c r="G21" s="234">
        <f>+'Termini treninga'!H242</f>
        <v>0</v>
      </c>
      <c r="H21" s="230">
        <f t="shared" si="1"/>
        <v>0</v>
      </c>
      <c r="I21" s="242"/>
      <c r="J21" s="236">
        <f t="shared" si="2"/>
        <v>0</v>
      </c>
      <c r="K21" s="239"/>
      <c r="L21" s="230">
        <f t="shared" si="0"/>
        <v>0</v>
      </c>
      <c r="M21" s="242"/>
      <c r="N21" s="238">
        <f t="shared" si="3"/>
        <v>0</v>
      </c>
      <c r="O21" s="481"/>
      <c r="P21" s="481"/>
      <c r="Q21" s="342">
        <f t="shared" si="4"/>
        <v>0</v>
      </c>
      <c r="R21" s="483"/>
      <c r="S21" s="342">
        <f t="shared" si="5"/>
        <v>0</v>
      </c>
    </row>
    <row r="22" spans="2:19" s="63" customFormat="1" x14ac:dyDescent="0.25">
      <c r="B22" s="230">
        <f t="shared" si="6"/>
        <v>16</v>
      </c>
      <c r="C22" s="240">
        <f>+'Termini treninga'!D260</f>
        <v>0</v>
      </c>
      <c r="D22" s="232">
        <f>+'Termini treninga'!D259</f>
        <v>0</v>
      </c>
      <c r="E22" s="233"/>
      <c r="F22" s="233"/>
      <c r="G22" s="234">
        <f>+'Termini treninga'!H259</f>
        <v>0</v>
      </c>
      <c r="H22" s="230">
        <f t="shared" si="1"/>
        <v>0</v>
      </c>
      <c r="I22" s="242"/>
      <c r="J22" s="236">
        <f t="shared" si="2"/>
        <v>0</v>
      </c>
      <c r="K22" s="241"/>
      <c r="L22" s="230">
        <f t="shared" si="0"/>
        <v>0</v>
      </c>
      <c r="M22" s="242"/>
      <c r="N22" s="238">
        <f t="shared" si="3"/>
        <v>0</v>
      </c>
      <c r="O22" s="481"/>
      <c r="P22" s="481"/>
      <c r="Q22" s="342">
        <f t="shared" si="4"/>
        <v>0</v>
      </c>
      <c r="R22" s="483"/>
      <c r="S22" s="342">
        <f t="shared" si="5"/>
        <v>0</v>
      </c>
    </row>
    <row r="23" spans="2:19" s="63" customFormat="1" x14ac:dyDescent="0.25">
      <c r="B23" s="230">
        <f t="shared" si="6"/>
        <v>17</v>
      </c>
      <c r="C23" s="240">
        <f>+'Termini treninga'!D277</f>
        <v>0</v>
      </c>
      <c r="D23" s="232">
        <f>+'Termini treninga'!D276</f>
        <v>0</v>
      </c>
      <c r="E23" s="233"/>
      <c r="F23" s="233"/>
      <c r="G23" s="234">
        <f>+'Termini treninga'!H276</f>
        <v>0</v>
      </c>
      <c r="H23" s="230">
        <f t="shared" si="1"/>
        <v>0</v>
      </c>
      <c r="I23" s="242"/>
      <c r="J23" s="236">
        <f t="shared" si="2"/>
        <v>0</v>
      </c>
      <c r="K23" s="241"/>
      <c r="L23" s="230">
        <f t="shared" si="0"/>
        <v>0</v>
      </c>
      <c r="M23" s="242"/>
      <c r="N23" s="238">
        <f t="shared" si="3"/>
        <v>0</v>
      </c>
      <c r="O23" s="481"/>
      <c r="P23" s="481"/>
      <c r="Q23" s="342">
        <f t="shared" si="4"/>
        <v>0</v>
      </c>
      <c r="R23" s="483"/>
      <c r="S23" s="342">
        <f t="shared" si="5"/>
        <v>0</v>
      </c>
    </row>
    <row r="24" spans="2:19" s="63" customFormat="1" x14ac:dyDescent="0.25">
      <c r="B24" s="230">
        <f t="shared" si="6"/>
        <v>18</v>
      </c>
      <c r="C24" s="240">
        <f>+'Termini treninga'!D294</f>
        <v>0</v>
      </c>
      <c r="D24" s="232">
        <f>+'Termini treninga'!D293</f>
        <v>0</v>
      </c>
      <c r="E24" s="233"/>
      <c r="F24" s="233"/>
      <c r="G24" s="234">
        <f>+'Termini treninga'!H293</f>
        <v>0</v>
      </c>
      <c r="H24" s="230">
        <f t="shared" si="1"/>
        <v>0</v>
      </c>
      <c r="I24" s="242"/>
      <c r="J24" s="236">
        <f t="shared" si="2"/>
        <v>0</v>
      </c>
      <c r="K24" s="241"/>
      <c r="L24" s="230">
        <f t="shared" si="0"/>
        <v>0</v>
      </c>
      <c r="M24" s="242"/>
      <c r="N24" s="238">
        <f t="shared" si="3"/>
        <v>0</v>
      </c>
      <c r="O24" s="481"/>
      <c r="P24" s="481"/>
      <c r="Q24" s="342">
        <f t="shared" si="4"/>
        <v>0</v>
      </c>
      <c r="R24" s="483"/>
      <c r="S24" s="342">
        <f t="shared" si="5"/>
        <v>0</v>
      </c>
    </row>
    <row r="25" spans="2:19" s="63" customFormat="1" x14ac:dyDescent="0.25">
      <c r="B25" s="230">
        <f t="shared" si="6"/>
        <v>19</v>
      </c>
      <c r="C25" s="240">
        <f>+'Termini treninga'!D311</f>
        <v>0</v>
      </c>
      <c r="D25" s="232">
        <f>+'Termini treninga'!D310</f>
        <v>0</v>
      </c>
      <c r="E25" s="233"/>
      <c r="F25" s="233"/>
      <c r="G25" s="234">
        <f>+'Termini treninga'!H310</f>
        <v>0</v>
      </c>
      <c r="H25" s="230">
        <f t="shared" si="1"/>
        <v>0</v>
      </c>
      <c r="I25" s="242"/>
      <c r="J25" s="236">
        <f t="shared" si="2"/>
        <v>0</v>
      </c>
      <c r="K25" s="241"/>
      <c r="L25" s="230">
        <f t="shared" si="0"/>
        <v>0</v>
      </c>
      <c r="M25" s="242"/>
      <c r="N25" s="238">
        <f t="shared" si="3"/>
        <v>0</v>
      </c>
      <c r="O25" s="481"/>
      <c r="P25" s="481"/>
      <c r="Q25" s="342">
        <f t="shared" si="4"/>
        <v>0</v>
      </c>
      <c r="R25" s="483"/>
      <c r="S25" s="342">
        <f t="shared" si="5"/>
        <v>0</v>
      </c>
    </row>
    <row r="26" spans="2:19" s="63" customFormat="1" x14ac:dyDescent="0.25">
      <c r="B26" s="230">
        <f t="shared" si="6"/>
        <v>20</v>
      </c>
      <c r="C26" s="240">
        <f>+'Termini treninga'!D328</f>
        <v>0</v>
      </c>
      <c r="D26" s="232">
        <f>+'Termini treninga'!D327</f>
        <v>0</v>
      </c>
      <c r="E26" s="233"/>
      <c r="F26" s="233"/>
      <c r="G26" s="234">
        <f>+'Termini treninga'!H327</f>
        <v>0</v>
      </c>
      <c r="H26" s="230">
        <f t="shared" si="1"/>
        <v>0</v>
      </c>
      <c r="I26" s="242"/>
      <c r="J26" s="236">
        <f t="shared" si="2"/>
        <v>0</v>
      </c>
      <c r="K26" s="241"/>
      <c r="L26" s="230">
        <f t="shared" si="0"/>
        <v>0</v>
      </c>
      <c r="M26" s="242"/>
      <c r="N26" s="238">
        <f t="shared" si="3"/>
        <v>0</v>
      </c>
      <c r="O26" s="481"/>
      <c r="P26" s="481"/>
      <c r="Q26" s="342">
        <f t="shared" si="4"/>
        <v>0</v>
      </c>
      <c r="R26" s="483"/>
      <c r="S26" s="342">
        <f t="shared" si="5"/>
        <v>0</v>
      </c>
    </row>
    <row r="27" spans="2:19" s="63" customFormat="1" x14ac:dyDescent="0.25">
      <c r="B27" s="230">
        <f t="shared" si="6"/>
        <v>21</v>
      </c>
      <c r="C27" s="240">
        <f>+'Termini treninga'!D345</f>
        <v>0</v>
      </c>
      <c r="D27" s="232">
        <f>+'Termini treninga'!D344</f>
        <v>0</v>
      </c>
      <c r="E27" s="233"/>
      <c r="F27" s="233"/>
      <c r="G27" s="234">
        <f>+'Termini treninga'!H344</f>
        <v>0</v>
      </c>
      <c r="H27" s="230">
        <f t="shared" si="1"/>
        <v>0</v>
      </c>
      <c r="I27" s="242"/>
      <c r="J27" s="236">
        <f t="shared" si="2"/>
        <v>0</v>
      </c>
      <c r="K27" s="241"/>
      <c r="L27" s="230">
        <f t="shared" si="0"/>
        <v>0</v>
      </c>
      <c r="M27" s="242"/>
      <c r="N27" s="238">
        <f t="shared" si="3"/>
        <v>0</v>
      </c>
      <c r="O27" s="481"/>
      <c r="P27" s="481"/>
      <c r="Q27" s="342">
        <f t="shared" si="4"/>
        <v>0</v>
      </c>
      <c r="R27" s="483"/>
      <c r="S27" s="342">
        <f t="shared" si="5"/>
        <v>0</v>
      </c>
    </row>
    <row r="28" spans="2:19" s="63" customFormat="1" x14ac:dyDescent="0.25">
      <c r="B28" s="230">
        <f t="shared" si="6"/>
        <v>22</v>
      </c>
      <c r="C28" s="240">
        <f>+'Termini treninga'!D362</f>
        <v>0</v>
      </c>
      <c r="D28" s="232">
        <f>+'Termini treninga'!D361</f>
        <v>0</v>
      </c>
      <c r="E28" s="233"/>
      <c r="F28" s="233"/>
      <c r="G28" s="234">
        <f>+'Termini treninga'!H361</f>
        <v>0</v>
      </c>
      <c r="H28" s="230">
        <f t="shared" si="1"/>
        <v>0</v>
      </c>
      <c r="I28" s="242"/>
      <c r="J28" s="236">
        <f t="shared" si="2"/>
        <v>0</v>
      </c>
      <c r="K28" s="241"/>
      <c r="L28" s="230">
        <f t="shared" si="0"/>
        <v>0</v>
      </c>
      <c r="M28" s="242"/>
      <c r="N28" s="238">
        <f t="shared" si="3"/>
        <v>0</v>
      </c>
      <c r="O28" s="481"/>
      <c r="P28" s="481"/>
      <c r="Q28" s="342">
        <f t="shared" si="4"/>
        <v>0</v>
      </c>
      <c r="R28" s="483"/>
      <c r="S28" s="342">
        <f t="shared" si="5"/>
        <v>0</v>
      </c>
    </row>
    <row r="29" spans="2:19" s="63" customFormat="1" x14ac:dyDescent="0.25">
      <c r="B29" s="230">
        <f t="shared" si="6"/>
        <v>23</v>
      </c>
      <c r="C29" s="240">
        <f>+'Termini treninga'!D379</f>
        <v>0</v>
      </c>
      <c r="D29" s="232">
        <f>+'Termini treninga'!D378</f>
        <v>0</v>
      </c>
      <c r="E29" s="233"/>
      <c r="F29" s="233"/>
      <c r="G29" s="234">
        <f>+'Termini treninga'!H378</f>
        <v>0</v>
      </c>
      <c r="H29" s="230">
        <f t="shared" si="1"/>
        <v>0</v>
      </c>
      <c r="I29" s="242"/>
      <c r="J29" s="236">
        <f t="shared" si="2"/>
        <v>0</v>
      </c>
      <c r="K29" s="241"/>
      <c r="L29" s="230">
        <f t="shared" si="0"/>
        <v>0</v>
      </c>
      <c r="M29" s="242"/>
      <c r="N29" s="238">
        <f t="shared" si="3"/>
        <v>0</v>
      </c>
      <c r="O29" s="481"/>
      <c r="P29" s="481"/>
      <c r="Q29" s="342">
        <f t="shared" si="4"/>
        <v>0</v>
      </c>
      <c r="R29" s="483"/>
      <c r="S29" s="342">
        <f t="shared" si="5"/>
        <v>0</v>
      </c>
    </row>
    <row r="30" spans="2:19" s="63" customFormat="1" x14ac:dyDescent="0.25">
      <c r="B30" s="230">
        <f t="shared" si="6"/>
        <v>24</v>
      </c>
      <c r="C30" s="240">
        <f>+'Termini treninga'!D396</f>
        <v>0</v>
      </c>
      <c r="D30" s="232">
        <f>+'Termini treninga'!D395</f>
        <v>0</v>
      </c>
      <c r="E30" s="233"/>
      <c r="F30" s="233"/>
      <c r="G30" s="234">
        <f>+'Termini treninga'!H395</f>
        <v>0</v>
      </c>
      <c r="H30" s="230">
        <f t="shared" si="1"/>
        <v>0</v>
      </c>
      <c r="I30" s="242"/>
      <c r="J30" s="236">
        <f t="shared" si="2"/>
        <v>0</v>
      </c>
      <c r="K30" s="241"/>
      <c r="L30" s="230">
        <f t="shared" si="0"/>
        <v>0</v>
      </c>
      <c r="M30" s="242"/>
      <c r="N30" s="238">
        <f t="shared" si="3"/>
        <v>0</v>
      </c>
      <c r="O30" s="481"/>
      <c r="P30" s="481"/>
      <c r="Q30" s="342">
        <f t="shared" si="4"/>
        <v>0</v>
      </c>
      <c r="R30" s="483"/>
      <c r="S30" s="342">
        <f t="shared" si="5"/>
        <v>0</v>
      </c>
    </row>
    <row r="31" spans="2:19" s="63" customFormat="1" ht="15.75" thickBot="1" x14ac:dyDescent="0.3">
      <c r="B31" s="230">
        <f t="shared" si="6"/>
        <v>25</v>
      </c>
      <c r="C31" s="240">
        <f>+'Termini treninga'!D413</f>
        <v>0</v>
      </c>
      <c r="D31" s="232">
        <f>+'Termini treninga'!D412</f>
        <v>0</v>
      </c>
      <c r="E31" s="233"/>
      <c r="F31" s="233"/>
      <c r="G31" s="234">
        <f>+'Termini treninga'!H412</f>
        <v>0</v>
      </c>
      <c r="H31" s="230">
        <f t="shared" si="1"/>
        <v>0</v>
      </c>
      <c r="I31" s="242"/>
      <c r="J31" s="236">
        <f t="shared" si="2"/>
        <v>0</v>
      </c>
      <c r="K31" s="241"/>
      <c r="L31" s="230">
        <f t="shared" si="0"/>
        <v>0</v>
      </c>
      <c r="M31" s="242"/>
      <c r="N31" s="238">
        <f t="shared" si="3"/>
        <v>0</v>
      </c>
      <c r="O31" s="481"/>
      <c r="P31" s="481"/>
      <c r="Q31" s="342">
        <f t="shared" si="4"/>
        <v>0</v>
      </c>
      <c r="R31" s="483"/>
      <c r="S31" s="342">
        <f t="shared" si="5"/>
        <v>0</v>
      </c>
    </row>
    <row r="32" spans="2:19" ht="15.75" thickTop="1" x14ac:dyDescent="0.25">
      <c r="B32" s="48"/>
      <c r="C32" s="47" t="s">
        <v>29</v>
      </c>
      <c r="D32" s="243"/>
      <c r="E32" s="47"/>
      <c r="F32" s="47"/>
      <c r="G32" s="244">
        <f>SUM(G7:G31)</f>
        <v>0</v>
      </c>
      <c r="H32" s="48">
        <f>SUM(H7:H31)</f>
        <v>0</v>
      </c>
      <c r="I32" s="48"/>
      <c r="J32" s="245">
        <f>SUM(J7:J31)</f>
        <v>0</v>
      </c>
      <c r="K32" s="244">
        <f>SUM(K7:K31)</f>
        <v>0</v>
      </c>
      <c r="L32" s="246">
        <f>SUM(L7:L31)</f>
        <v>0</v>
      </c>
      <c r="M32" s="48"/>
      <c r="N32" s="247">
        <f>SUM(N7:N31)</f>
        <v>0</v>
      </c>
      <c r="O32" s="343">
        <f>SUM(O7:O31)</f>
        <v>0</v>
      </c>
      <c r="P32" s="343">
        <f>SUM(P7:P31)</f>
        <v>0</v>
      </c>
      <c r="Q32" s="343">
        <f>SUM(Q7:Q31)</f>
        <v>0</v>
      </c>
      <c r="R32" s="343"/>
      <c r="S32" s="343">
        <f>SUM(S7:S31)</f>
        <v>0</v>
      </c>
    </row>
    <row r="34" spans="2:10" ht="15" customHeight="1" x14ac:dyDescent="0.25">
      <c r="B34" s="525" t="s">
        <v>146</v>
      </c>
      <c r="C34" s="526"/>
      <c r="D34" s="526"/>
      <c r="E34" s="526"/>
      <c r="F34" s="526"/>
      <c r="G34" s="526"/>
      <c r="H34" s="526"/>
      <c r="I34" s="526"/>
      <c r="J34" s="527"/>
    </row>
    <row r="35" spans="2:10" ht="75" x14ac:dyDescent="0.25">
      <c r="B35" s="143" t="s">
        <v>151</v>
      </c>
      <c r="C35" s="143" t="s">
        <v>17</v>
      </c>
      <c r="D35" s="143" t="s">
        <v>18</v>
      </c>
      <c r="E35" s="143" t="s">
        <v>142</v>
      </c>
      <c r="F35" s="143" t="s">
        <v>79</v>
      </c>
      <c r="G35" s="62" t="s">
        <v>190</v>
      </c>
      <c r="H35" s="62" t="s">
        <v>140</v>
      </c>
      <c r="I35" s="62" t="s">
        <v>150</v>
      </c>
      <c r="J35" s="143" t="s">
        <v>149</v>
      </c>
    </row>
    <row r="36" spans="2:10" x14ac:dyDescent="0.25">
      <c r="B36" s="219"/>
      <c r="C36" s="344"/>
      <c r="D36" s="344"/>
      <c r="E36" s="345"/>
      <c r="F36" s="484"/>
      <c r="G36" s="480"/>
      <c r="H36" s="480"/>
      <c r="I36" s="342">
        <f>+G36+H36</f>
        <v>0</v>
      </c>
      <c r="J36" s="346">
        <f>+I36*F36</f>
        <v>0</v>
      </c>
    </row>
    <row r="37" spans="2:10" x14ac:dyDescent="0.25">
      <c r="B37" s="219" t="str">
        <f>IF(C37&lt;&gt;"",1+B36,"")</f>
        <v/>
      </c>
      <c r="C37" s="347"/>
      <c r="D37" s="347"/>
      <c r="E37" s="348"/>
      <c r="F37" s="482"/>
      <c r="G37" s="480"/>
      <c r="H37" s="480"/>
      <c r="I37" s="342">
        <f t="shared" ref="I37:I48" si="7">+G37+H37</f>
        <v>0</v>
      </c>
      <c r="J37" s="346">
        <f t="shared" ref="J37:J49" si="8">+I37*F37</f>
        <v>0</v>
      </c>
    </row>
    <row r="38" spans="2:10" x14ac:dyDescent="0.25">
      <c r="B38" s="219" t="str">
        <f t="shared" ref="B38:B44" si="9">IF(C38&lt;&gt;"",1+B37,"")</f>
        <v/>
      </c>
      <c r="C38" s="347"/>
      <c r="D38" s="347"/>
      <c r="E38" s="348"/>
      <c r="F38" s="482"/>
      <c r="G38" s="480"/>
      <c r="H38" s="480"/>
      <c r="I38" s="342">
        <f t="shared" si="7"/>
        <v>0</v>
      </c>
      <c r="J38" s="346">
        <f t="shared" si="8"/>
        <v>0</v>
      </c>
    </row>
    <row r="39" spans="2:10" x14ac:dyDescent="0.25">
      <c r="B39" s="219" t="str">
        <f t="shared" si="9"/>
        <v/>
      </c>
      <c r="C39" s="347"/>
      <c r="D39" s="347"/>
      <c r="E39" s="348"/>
      <c r="F39" s="482"/>
      <c r="G39" s="480"/>
      <c r="H39" s="480"/>
      <c r="I39" s="342">
        <f t="shared" si="7"/>
        <v>0</v>
      </c>
      <c r="J39" s="346">
        <f t="shared" si="8"/>
        <v>0</v>
      </c>
    </row>
    <row r="40" spans="2:10" x14ac:dyDescent="0.25">
      <c r="B40" s="219" t="str">
        <f t="shared" si="9"/>
        <v/>
      </c>
      <c r="C40" s="347"/>
      <c r="D40" s="347"/>
      <c r="E40" s="348"/>
      <c r="F40" s="482"/>
      <c r="G40" s="480"/>
      <c r="H40" s="480"/>
      <c r="I40" s="342">
        <f t="shared" si="7"/>
        <v>0</v>
      </c>
      <c r="J40" s="346">
        <f t="shared" si="8"/>
        <v>0</v>
      </c>
    </row>
    <row r="41" spans="2:10" x14ac:dyDescent="0.25">
      <c r="B41" s="219" t="str">
        <f t="shared" si="9"/>
        <v/>
      </c>
      <c r="C41" s="347"/>
      <c r="D41" s="347"/>
      <c r="E41" s="348"/>
      <c r="F41" s="482"/>
      <c r="G41" s="480"/>
      <c r="H41" s="480"/>
      <c r="I41" s="342">
        <f t="shared" si="7"/>
        <v>0</v>
      </c>
      <c r="J41" s="346">
        <f t="shared" si="8"/>
        <v>0</v>
      </c>
    </row>
    <row r="42" spans="2:10" x14ac:dyDescent="0.25">
      <c r="B42" s="219" t="str">
        <f t="shared" si="9"/>
        <v/>
      </c>
      <c r="C42" s="347"/>
      <c r="D42" s="347"/>
      <c r="E42" s="348"/>
      <c r="F42" s="482"/>
      <c r="G42" s="480"/>
      <c r="H42" s="480"/>
      <c r="I42" s="342">
        <f t="shared" si="7"/>
        <v>0</v>
      </c>
      <c r="J42" s="346">
        <f t="shared" si="8"/>
        <v>0</v>
      </c>
    </row>
    <row r="43" spans="2:10" x14ac:dyDescent="0.25">
      <c r="B43" s="219" t="str">
        <f t="shared" si="9"/>
        <v/>
      </c>
      <c r="C43" s="347"/>
      <c r="D43" s="347"/>
      <c r="E43" s="348"/>
      <c r="F43" s="482"/>
      <c r="G43" s="480"/>
      <c r="H43" s="480"/>
      <c r="I43" s="342">
        <f t="shared" si="7"/>
        <v>0</v>
      </c>
      <c r="J43" s="346">
        <f t="shared" si="8"/>
        <v>0</v>
      </c>
    </row>
    <row r="44" spans="2:10" x14ac:dyDescent="0.25">
      <c r="B44" s="219" t="str">
        <f t="shared" si="9"/>
        <v/>
      </c>
      <c r="C44" s="347"/>
      <c r="D44" s="347"/>
      <c r="E44" s="348"/>
      <c r="F44" s="482"/>
      <c r="G44" s="480"/>
      <c r="H44" s="480"/>
      <c r="I44" s="342">
        <f t="shared" si="7"/>
        <v>0</v>
      </c>
      <c r="J44" s="346">
        <f t="shared" si="8"/>
        <v>0</v>
      </c>
    </row>
    <row r="45" spans="2:10" x14ac:dyDescent="0.25">
      <c r="B45" s="219"/>
      <c r="C45" s="347"/>
      <c r="D45" s="347"/>
      <c r="E45" s="348"/>
      <c r="F45" s="483"/>
      <c r="G45" s="481"/>
      <c r="H45" s="481"/>
      <c r="I45" s="342">
        <f t="shared" si="7"/>
        <v>0</v>
      </c>
      <c r="J45" s="346">
        <f t="shared" si="8"/>
        <v>0</v>
      </c>
    </row>
    <row r="46" spans="2:10" x14ac:dyDescent="0.25">
      <c r="B46" s="219"/>
      <c r="C46" s="347"/>
      <c r="D46" s="347"/>
      <c r="E46" s="348"/>
      <c r="F46" s="483"/>
      <c r="G46" s="481"/>
      <c r="H46" s="481"/>
      <c r="I46" s="342">
        <f t="shared" si="7"/>
        <v>0</v>
      </c>
      <c r="J46" s="346">
        <f t="shared" si="8"/>
        <v>0</v>
      </c>
    </row>
    <row r="47" spans="2:10" x14ac:dyDescent="0.25">
      <c r="B47" s="219"/>
      <c r="C47" s="347"/>
      <c r="D47" s="347"/>
      <c r="E47" s="348"/>
      <c r="F47" s="483"/>
      <c r="G47" s="481"/>
      <c r="H47" s="481"/>
      <c r="I47" s="342">
        <f t="shared" si="7"/>
        <v>0</v>
      </c>
      <c r="J47" s="346">
        <f t="shared" si="8"/>
        <v>0</v>
      </c>
    </row>
    <row r="48" spans="2:10" x14ac:dyDescent="0.25">
      <c r="B48" s="219"/>
      <c r="C48" s="347"/>
      <c r="D48" s="347"/>
      <c r="E48" s="348"/>
      <c r="F48" s="483"/>
      <c r="G48" s="481"/>
      <c r="H48" s="481"/>
      <c r="I48" s="342">
        <f t="shared" si="7"/>
        <v>0</v>
      </c>
      <c r="J48" s="346">
        <f t="shared" si="8"/>
        <v>0</v>
      </c>
    </row>
    <row r="49" spans="2:10" ht="15.75" thickBot="1" x14ac:dyDescent="0.3">
      <c r="B49" s="219" t="str">
        <f>IF(C49&lt;&gt;"",1+B44,"")</f>
        <v/>
      </c>
      <c r="C49" s="347"/>
      <c r="D49" s="347"/>
      <c r="E49" s="348"/>
      <c r="F49" s="483"/>
      <c r="G49" s="481"/>
      <c r="H49" s="481"/>
      <c r="I49" s="349">
        <f>+G49+H49</f>
        <v>0</v>
      </c>
      <c r="J49" s="346">
        <f t="shared" si="8"/>
        <v>0</v>
      </c>
    </row>
    <row r="50" spans="2:10" ht="15.75" thickTop="1" x14ac:dyDescent="0.25">
      <c r="B50" s="48"/>
      <c r="C50" s="350" t="s">
        <v>29</v>
      </c>
      <c r="D50" s="350"/>
      <c r="E50" s="350"/>
      <c r="F50" s="350"/>
      <c r="G50" s="350">
        <f>SUM(G36:G49)</f>
        <v>0</v>
      </c>
      <c r="H50" s="350">
        <f>SUM(H36:H49)</f>
        <v>0</v>
      </c>
      <c r="I50" s="350">
        <f>SUM(I36:I49)</f>
        <v>0</v>
      </c>
      <c r="J50" s="350">
        <f>SUM(J36:J49)</f>
        <v>0</v>
      </c>
    </row>
    <row r="52" spans="2:10" ht="20.100000000000001" customHeight="1" x14ac:dyDescent="0.25">
      <c r="B52" s="567" t="s">
        <v>283</v>
      </c>
      <c r="C52" s="567"/>
      <c r="D52" s="567"/>
      <c r="E52" s="215" t="s">
        <v>284</v>
      </c>
    </row>
    <row r="53" spans="2:10" ht="20.100000000000001" customHeight="1" x14ac:dyDescent="0.25">
      <c r="B53" s="564" t="s">
        <v>177</v>
      </c>
      <c r="C53" s="565"/>
      <c r="D53" s="566"/>
      <c r="E53" s="144">
        <f>SUM(E54:E57)</f>
        <v>0</v>
      </c>
    </row>
    <row r="54" spans="2:10" x14ac:dyDescent="0.25">
      <c r="B54" s="83">
        <v>41</v>
      </c>
      <c r="C54" s="568" t="s">
        <v>173</v>
      </c>
      <c r="D54" s="569"/>
      <c r="E54" s="228">
        <f>S32</f>
        <v>0</v>
      </c>
    </row>
    <row r="55" spans="2:10" x14ac:dyDescent="0.25">
      <c r="B55" s="83">
        <v>42</v>
      </c>
      <c r="C55" s="568" t="s">
        <v>175</v>
      </c>
      <c r="D55" s="569"/>
      <c r="E55" s="228"/>
    </row>
    <row r="56" spans="2:10" x14ac:dyDescent="0.25">
      <c r="B56" s="157">
        <v>41</v>
      </c>
      <c r="C56" s="562" t="s">
        <v>174</v>
      </c>
      <c r="D56" s="563"/>
      <c r="E56" s="229">
        <v>0</v>
      </c>
    </row>
    <row r="57" spans="2:10" x14ac:dyDescent="0.25">
      <c r="B57" s="83">
        <v>42</v>
      </c>
      <c r="C57" s="568" t="s">
        <v>176</v>
      </c>
      <c r="D57" s="569"/>
      <c r="E57" s="228">
        <f>G50</f>
        <v>0</v>
      </c>
    </row>
  </sheetData>
  <sheetProtection selectLockedCells="1"/>
  <mergeCells count="19">
    <mergeCell ref="B34:J34"/>
    <mergeCell ref="S5:S6"/>
    <mergeCell ref="B5:B6"/>
    <mergeCell ref="C5:C6"/>
    <mergeCell ref="D5:D6"/>
    <mergeCell ref="G5:J5"/>
    <mergeCell ref="K5:N5"/>
    <mergeCell ref="B2:S2"/>
    <mergeCell ref="F5:F6"/>
    <mergeCell ref="E5:E6"/>
    <mergeCell ref="O5:Q5"/>
    <mergeCell ref="R5:R6"/>
    <mergeCell ref="B4:S4"/>
    <mergeCell ref="C56:D56"/>
    <mergeCell ref="B53:D53"/>
    <mergeCell ref="B52:D52"/>
    <mergeCell ref="C55:D55"/>
    <mergeCell ref="C57:D57"/>
    <mergeCell ref="C54:D54"/>
  </mergeCells>
  <dataValidations xWindow="722" yWindow="441" count="4">
    <dataValidation allowBlank="1" showInputMessage="1" showErrorMessage="1" prompt="upisati isključivo sportsku stručnu spremu u skladu s Zakonom o sportu (VSS, VŠS; licenca, stručno osposobljen, nema)" sqref="F8:F31" xr:uid="{00000000-0002-0000-0500-000000000000}"/>
    <dataValidation allowBlank="1" showInputMessage="1" showErrorMessage="1" prompt="upisati isključivo sportsku stručnu spremu u skladu s Zakonom o sportu (VSS, VŠS;stručno osposobljen, nema)" sqref="F7" xr:uid="{00000000-0002-0000-0500-000001000000}"/>
    <dataValidation type="list" allowBlank="1" showErrorMessage="1" prompt="_x000a_" sqref="E36:E49 E7:E31" xr:uid="{00000000-0002-0000-0500-000002000000}">
      <formula1>RadniStatus</formula1>
    </dataValidation>
    <dataValidation type="list" allowBlank="1" showInputMessage="1" showErrorMessage="1" sqref="K19:K31" xr:uid="{00000000-0002-0000-0500-000003000000}">
      <formula1>Kategorija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tabColor theme="3"/>
  </sheetPr>
  <dimension ref="B2:K92"/>
  <sheetViews>
    <sheetView workbookViewId="0">
      <selection activeCell="H71" sqref="H71"/>
    </sheetView>
  </sheetViews>
  <sheetFormatPr defaultColWidth="9.140625" defaultRowHeight="15" x14ac:dyDescent="0.25"/>
  <cols>
    <col min="1" max="1" width="9.140625" style="65"/>
    <col min="2" max="2" width="4" style="65" customWidth="1"/>
    <col min="3" max="3" width="23.5703125" style="65" bestFit="1" customWidth="1"/>
    <col min="4" max="4" width="19" style="65" bestFit="1" customWidth="1"/>
    <col min="5" max="5" width="16.7109375" style="65" customWidth="1"/>
    <col min="6" max="6" width="14.28515625" style="65" bestFit="1" customWidth="1"/>
    <col min="7" max="7" width="16.140625" style="65" bestFit="1" customWidth="1"/>
    <col min="8" max="8" width="12.85546875" style="65" bestFit="1" customWidth="1"/>
    <col min="9" max="9" width="17.5703125" style="65" bestFit="1" customWidth="1"/>
    <col min="10" max="10" width="18.5703125" style="65" customWidth="1"/>
    <col min="11" max="11" width="18.140625" style="65" customWidth="1"/>
    <col min="12" max="16384" width="9.140625" style="65"/>
  </cols>
  <sheetData>
    <row r="2" spans="2:9" x14ac:dyDescent="0.25">
      <c r="B2" s="590" t="s">
        <v>294</v>
      </c>
      <c r="C2" s="591"/>
      <c r="D2" s="591"/>
      <c r="E2" s="591"/>
      <c r="F2" s="591"/>
      <c r="G2" s="591"/>
      <c r="H2" s="591"/>
      <c r="I2" s="592"/>
    </row>
    <row r="4" spans="2:9" x14ac:dyDescent="0.25">
      <c r="B4" s="587" t="s">
        <v>41</v>
      </c>
      <c r="C4" s="588"/>
      <c r="D4" s="588"/>
      <c r="E4" s="588"/>
      <c r="F4" s="588"/>
      <c r="G4" s="588"/>
      <c r="H4" s="588"/>
      <c r="I4" s="589"/>
    </row>
    <row r="5" spans="2:9" ht="30" x14ac:dyDescent="0.25">
      <c r="B5" s="159" t="s">
        <v>101</v>
      </c>
      <c r="C5" s="159" t="s">
        <v>259</v>
      </c>
      <c r="D5" s="159" t="s">
        <v>264</v>
      </c>
      <c r="E5" s="39" t="s">
        <v>287</v>
      </c>
      <c r="F5" s="39" t="s">
        <v>261</v>
      </c>
      <c r="G5" s="39" t="s">
        <v>262</v>
      </c>
      <c r="H5" s="39" t="s">
        <v>260</v>
      </c>
      <c r="I5" s="39" t="s">
        <v>263</v>
      </c>
    </row>
    <row r="6" spans="2:9" ht="14.45" x14ac:dyDescent="0.3">
      <c r="B6" s="67" t="str">
        <f>IF(C6&lt;&gt;"",1,"")</f>
        <v/>
      </c>
      <c r="C6" s="351"/>
      <c r="D6" s="352"/>
      <c r="E6" s="353"/>
      <c r="F6" s="353"/>
      <c r="G6" s="354">
        <f>+E6+F6</f>
        <v>0</v>
      </c>
      <c r="H6" s="355"/>
      <c r="I6" s="354">
        <f>+G6*H6</f>
        <v>0</v>
      </c>
    </row>
    <row r="7" spans="2:9" x14ac:dyDescent="0.25">
      <c r="B7" s="67" t="str">
        <f t="shared" ref="B7:B65" si="0">IF(C7&lt;&gt;"",1+B6,"")</f>
        <v/>
      </c>
      <c r="C7" s="351"/>
      <c r="D7" s="352"/>
      <c r="E7" s="353"/>
      <c r="F7" s="353"/>
      <c r="G7" s="354">
        <f t="shared" ref="G7:G65" si="1">+E7+F7</f>
        <v>0</v>
      </c>
      <c r="H7" s="355"/>
      <c r="I7" s="354">
        <f t="shared" ref="I7:I65" si="2">+G7*H7</f>
        <v>0</v>
      </c>
    </row>
    <row r="8" spans="2:9" x14ac:dyDescent="0.25">
      <c r="B8" s="67" t="str">
        <f t="shared" si="0"/>
        <v/>
      </c>
      <c r="C8" s="351"/>
      <c r="D8" s="352"/>
      <c r="E8" s="353"/>
      <c r="F8" s="353"/>
      <c r="G8" s="354">
        <f t="shared" si="1"/>
        <v>0</v>
      </c>
      <c r="H8" s="355"/>
      <c r="I8" s="354">
        <f t="shared" si="2"/>
        <v>0</v>
      </c>
    </row>
    <row r="9" spans="2:9" x14ac:dyDescent="0.25">
      <c r="B9" s="67" t="str">
        <f t="shared" si="0"/>
        <v/>
      </c>
      <c r="C9" s="351"/>
      <c r="D9" s="352"/>
      <c r="E9" s="353"/>
      <c r="F9" s="353"/>
      <c r="G9" s="354">
        <f t="shared" si="1"/>
        <v>0</v>
      </c>
      <c r="H9" s="355"/>
      <c r="I9" s="354">
        <f t="shared" si="2"/>
        <v>0</v>
      </c>
    </row>
    <row r="10" spans="2:9" x14ac:dyDescent="0.25">
      <c r="B10" s="67" t="str">
        <f t="shared" si="0"/>
        <v/>
      </c>
      <c r="C10" s="351"/>
      <c r="D10" s="352"/>
      <c r="E10" s="353"/>
      <c r="F10" s="353"/>
      <c r="G10" s="354">
        <f t="shared" si="1"/>
        <v>0</v>
      </c>
      <c r="H10" s="355"/>
      <c r="I10" s="354">
        <f t="shared" si="2"/>
        <v>0</v>
      </c>
    </row>
    <row r="11" spans="2:9" x14ac:dyDescent="0.25">
      <c r="B11" s="67" t="str">
        <f t="shared" si="0"/>
        <v/>
      </c>
      <c r="C11" s="351"/>
      <c r="D11" s="352"/>
      <c r="E11" s="353"/>
      <c r="F11" s="353"/>
      <c r="G11" s="354">
        <f t="shared" si="1"/>
        <v>0</v>
      </c>
      <c r="H11" s="355"/>
      <c r="I11" s="354">
        <f t="shared" si="2"/>
        <v>0</v>
      </c>
    </row>
    <row r="12" spans="2:9" x14ac:dyDescent="0.25">
      <c r="B12" s="67" t="str">
        <f t="shared" si="0"/>
        <v/>
      </c>
      <c r="C12" s="351"/>
      <c r="D12" s="352"/>
      <c r="E12" s="353"/>
      <c r="F12" s="353"/>
      <c r="G12" s="354">
        <f t="shared" si="1"/>
        <v>0</v>
      </c>
      <c r="H12" s="355"/>
      <c r="I12" s="354">
        <f t="shared" si="2"/>
        <v>0</v>
      </c>
    </row>
    <row r="13" spans="2:9" x14ac:dyDescent="0.25">
      <c r="B13" s="67" t="str">
        <f t="shared" si="0"/>
        <v/>
      </c>
      <c r="C13" s="351"/>
      <c r="D13" s="352"/>
      <c r="E13" s="353"/>
      <c r="F13" s="353"/>
      <c r="G13" s="354">
        <f t="shared" si="1"/>
        <v>0</v>
      </c>
      <c r="H13" s="355"/>
      <c r="I13" s="354">
        <f t="shared" si="2"/>
        <v>0</v>
      </c>
    </row>
    <row r="14" spans="2:9" x14ac:dyDescent="0.25">
      <c r="B14" s="67" t="str">
        <f t="shared" si="0"/>
        <v/>
      </c>
      <c r="C14" s="351"/>
      <c r="D14" s="352"/>
      <c r="E14" s="353"/>
      <c r="F14" s="353"/>
      <c r="G14" s="354">
        <f t="shared" si="1"/>
        <v>0</v>
      </c>
      <c r="H14" s="355"/>
      <c r="I14" s="354">
        <f t="shared" si="2"/>
        <v>0</v>
      </c>
    </row>
    <row r="15" spans="2:9" x14ac:dyDescent="0.25">
      <c r="B15" s="67" t="str">
        <f t="shared" si="0"/>
        <v/>
      </c>
      <c r="C15" s="351"/>
      <c r="D15" s="352"/>
      <c r="E15" s="353"/>
      <c r="F15" s="353"/>
      <c r="G15" s="354">
        <f t="shared" si="1"/>
        <v>0</v>
      </c>
      <c r="H15" s="355"/>
      <c r="I15" s="354">
        <f t="shared" si="2"/>
        <v>0</v>
      </c>
    </row>
    <row r="16" spans="2:9" x14ac:dyDescent="0.25">
      <c r="B16" s="67" t="str">
        <f t="shared" si="0"/>
        <v/>
      </c>
      <c r="C16" s="351"/>
      <c r="D16" s="352"/>
      <c r="E16" s="353"/>
      <c r="F16" s="353"/>
      <c r="G16" s="354">
        <f t="shared" si="1"/>
        <v>0</v>
      </c>
      <c r="H16" s="355"/>
      <c r="I16" s="354">
        <f t="shared" si="2"/>
        <v>0</v>
      </c>
    </row>
    <row r="17" spans="2:9" x14ac:dyDescent="0.25">
      <c r="B17" s="67" t="str">
        <f t="shared" si="0"/>
        <v/>
      </c>
      <c r="C17" s="351"/>
      <c r="D17" s="352"/>
      <c r="E17" s="353"/>
      <c r="F17" s="353"/>
      <c r="G17" s="354">
        <f t="shared" si="1"/>
        <v>0</v>
      </c>
      <c r="H17" s="355"/>
      <c r="I17" s="354">
        <f t="shared" si="2"/>
        <v>0</v>
      </c>
    </row>
    <row r="18" spans="2:9" x14ac:dyDescent="0.25">
      <c r="B18" s="67" t="str">
        <f t="shared" si="0"/>
        <v/>
      </c>
      <c r="C18" s="351"/>
      <c r="D18" s="352"/>
      <c r="E18" s="353"/>
      <c r="F18" s="353"/>
      <c r="G18" s="354">
        <f t="shared" si="1"/>
        <v>0</v>
      </c>
      <c r="H18" s="355"/>
      <c r="I18" s="354">
        <f t="shared" si="2"/>
        <v>0</v>
      </c>
    </row>
    <row r="19" spans="2:9" x14ac:dyDescent="0.25">
      <c r="B19" s="67" t="str">
        <f t="shared" si="0"/>
        <v/>
      </c>
      <c r="C19" s="351"/>
      <c r="D19" s="352"/>
      <c r="E19" s="353"/>
      <c r="F19" s="353"/>
      <c r="G19" s="354">
        <f t="shared" si="1"/>
        <v>0</v>
      </c>
      <c r="H19" s="355"/>
      <c r="I19" s="354">
        <f t="shared" si="2"/>
        <v>0</v>
      </c>
    </row>
    <row r="20" spans="2:9" x14ac:dyDescent="0.25">
      <c r="B20" s="67" t="str">
        <f t="shared" si="0"/>
        <v/>
      </c>
      <c r="C20" s="351"/>
      <c r="D20" s="352"/>
      <c r="E20" s="353"/>
      <c r="F20" s="353"/>
      <c r="G20" s="354">
        <f t="shared" si="1"/>
        <v>0</v>
      </c>
      <c r="H20" s="355"/>
      <c r="I20" s="354">
        <f t="shared" si="2"/>
        <v>0</v>
      </c>
    </row>
    <row r="21" spans="2:9" x14ac:dyDescent="0.25">
      <c r="B21" s="67" t="str">
        <f t="shared" si="0"/>
        <v/>
      </c>
      <c r="C21" s="351"/>
      <c r="D21" s="352"/>
      <c r="E21" s="353"/>
      <c r="F21" s="353"/>
      <c r="G21" s="354">
        <f t="shared" si="1"/>
        <v>0</v>
      </c>
      <c r="H21" s="355"/>
      <c r="I21" s="354">
        <f t="shared" si="2"/>
        <v>0</v>
      </c>
    </row>
    <row r="22" spans="2:9" x14ac:dyDescent="0.25">
      <c r="B22" s="67" t="str">
        <f t="shared" si="0"/>
        <v/>
      </c>
      <c r="C22" s="351"/>
      <c r="D22" s="352"/>
      <c r="E22" s="353"/>
      <c r="F22" s="353"/>
      <c r="G22" s="354">
        <f t="shared" si="1"/>
        <v>0</v>
      </c>
      <c r="H22" s="355"/>
      <c r="I22" s="354">
        <f t="shared" si="2"/>
        <v>0</v>
      </c>
    </row>
    <row r="23" spans="2:9" x14ac:dyDescent="0.25">
      <c r="B23" s="67" t="str">
        <f t="shared" si="0"/>
        <v/>
      </c>
      <c r="C23" s="351"/>
      <c r="D23" s="352"/>
      <c r="E23" s="353"/>
      <c r="F23" s="353"/>
      <c r="G23" s="354">
        <f t="shared" si="1"/>
        <v>0</v>
      </c>
      <c r="H23" s="355"/>
      <c r="I23" s="354">
        <f t="shared" si="2"/>
        <v>0</v>
      </c>
    </row>
    <row r="24" spans="2:9" x14ac:dyDescent="0.25">
      <c r="B24" s="67" t="str">
        <f t="shared" si="0"/>
        <v/>
      </c>
      <c r="C24" s="351"/>
      <c r="D24" s="352"/>
      <c r="E24" s="353"/>
      <c r="F24" s="353"/>
      <c r="G24" s="354">
        <f t="shared" si="1"/>
        <v>0</v>
      </c>
      <c r="H24" s="355"/>
      <c r="I24" s="354">
        <f t="shared" si="2"/>
        <v>0</v>
      </c>
    </row>
    <row r="25" spans="2:9" x14ac:dyDescent="0.25">
      <c r="B25" s="67" t="str">
        <f t="shared" si="0"/>
        <v/>
      </c>
      <c r="C25" s="351"/>
      <c r="D25" s="352"/>
      <c r="E25" s="353"/>
      <c r="F25" s="353"/>
      <c r="G25" s="354">
        <f t="shared" si="1"/>
        <v>0</v>
      </c>
      <c r="H25" s="355"/>
      <c r="I25" s="354">
        <f t="shared" si="2"/>
        <v>0</v>
      </c>
    </row>
    <row r="26" spans="2:9" x14ac:dyDescent="0.25">
      <c r="B26" s="67" t="str">
        <f t="shared" si="0"/>
        <v/>
      </c>
      <c r="C26" s="351"/>
      <c r="D26" s="352"/>
      <c r="E26" s="353"/>
      <c r="F26" s="353"/>
      <c r="G26" s="354">
        <f t="shared" si="1"/>
        <v>0</v>
      </c>
      <c r="H26" s="355"/>
      <c r="I26" s="354">
        <f t="shared" si="2"/>
        <v>0</v>
      </c>
    </row>
    <row r="27" spans="2:9" x14ac:dyDescent="0.25">
      <c r="B27" s="67" t="str">
        <f t="shared" si="0"/>
        <v/>
      </c>
      <c r="C27" s="351"/>
      <c r="D27" s="352"/>
      <c r="E27" s="353"/>
      <c r="F27" s="353"/>
      <c r="G27" s="354">
        <f t="shared" si="1"/>
        <v>0</v>
      </c>
      <c r="H27" s="355"/>
      <c r="I27" s="354">
        <f t="shared" si="2"/>
        <v>0</v>
      </c>
    </row>
    <row r="28" spans="2:9" x14ac:dyDescent="0.25">
      <c r="B28" s="67" t="str">
        <f t="shared" si="0"/>
        <v/>
      </c>
      <c r="C28" s="351"/>
      <c r="D28" s="352"/>
      <c r="E28" s="353"/>
      <c r="F28" s="353"/>
      <c r="G28" s="354">
        <f t="shared" si="1"/>
        <v>0</v>
      </c>
      <c r="H28" s="355"/>
      <c r="I28" s="354">
        <f t="shared" si="2"/>
        <v>0</v>
      </c>
    </row>
    <row r="29" spans="2:9" x14ac:dyDescent="0.25">
      <c r="B29" s="67" t="str">
        <f t="shared" si="0"/>
        <v/>
      </c>
      <c r="C29" s="351"/>
      <c r="D29" s="352"/>
      <c r="E29" s="353"/>
      <c r="F29" s="353"/>
      <c r="G29" s="354">
        <f t="shared" si="1"/>
        <v>0</v>
      </c>
      <c r="H29" s="355"/>
      <c r="I29" s="354">
        <f t="shared" si="2"/>
        <v>0</v>
      </c>
    </row>
    <row r="30" spans="2:9" x14ac:dyDescent="0.25">
      <c r="B30" s="67" t="str">
        <f t="shared" si="0"/>
        <v/>
      </c>
      <c r="C30" s="351"/>
      <c r="D30" s="352"/>
      <c r="E30" s="353"/>
      <c r="F30" s="353"/>
      <c r="G30" s="354">
        <f t="shared" si="1"/>
        <v>0</v>
      </c>
      <c r="H30" s="355"/>
      <c r="I30" s="354">
        <f t="shared" si="2"/>
        <v>0</v>
      </c>
    </row>
    <row r="31" spans="2:9" x14ac:dyDescent="0.25">
      <c r="B31" s="67" t="str">
        <f t="shared" si="0"/>
        <v/>
      </c>
      <c r="C31" s="351"/>
      <c r="D31" s="352"/>
      <c r="E31" s="353"/>
      <c r="F31" s="353"/>
      <c r="G31" s="354">
        <f t="shared" si="1"/>
        <v>0</v>
      </c>
      <c r="H31" s="355"/>
      <c r="I31" s="354">
        <f t="shared" si="2"/>
        <v>0</v>
      </c>
    </row>
    <row r="32" spans="2:9" x14ac:dyDescent="0.25">
      <c r="B32" s="67" t="str">
        <f t="shared" si="0"/>
        <v/>
      </c>
      <c r="C32" s="351"/>
      <c r="D32" s="352"/>
      <c r="E32" s="353"/>
      <c r="F32" s="353"/>
      <c r="G32" s="354">
        <f t="shared" si="1"/>
        <v>0</v>
      </c>
      <c r="H32" s="355"/>
      <c r="I32" s="354">
        <f t="shared" si="2"/>
        <v>0</v>
      </c>
    </row>
    <row r="33" spans="2:9" x14ac:dyDescent="0.25">
      <c r="B33" s="67" t="str">
        <f t="shared" si="0"/>
        <v/>
      </c>
      <c r="C33" s="351"/>
      <c r="D33" s="352"/>
      <c r="E33" s="353"/>
      <c r="F33" s="353"/>
      <c r="G33" s="354">
        <f t="shared" si="1"/>
        <v>0</v>
      </c>
      <c r="H33" s="355"/>
      <c r="I33" s="354">
        <f t="shared" si="2"/>
        <v>0</v>
      </c>
    </row>
    <row r="34" spans="2:9" x14ac:dyDescent="0.25">
      <c r="B34" s="67" t="str">
        <f t="shared" si="0"/>
        <v/>
      </c>
      <c r="C34" s="351"/>
      <c r="D34" s="352"/>
      <c r="E34" s="353"/>
      <c r="F34" s="353"/>
      <c r="G34" s="354">
        <f t="shared" si="1"/>
        <v>0</v>
      </c>
      <c r="H34" s="355"/>
      <c r="I34" s="354">
        <f t="shared" si="2"/>
        <v>0</v>
      </c>
    </row>
    <row r="35" spans="2:9" x14ac:dyDescent="0.25">
      <c r="B35" s="67" t="str">
        <f t="shared" si="0"/>
        <v/>
      </c>
      <c r="C35" s="351"/>
      <c r="D35" s="352"/>
      <c r="E35" s="353"/>
      <c r="F35" s="353"/>
      <c r="G35" s="354">
        <f t="shared" si="1"/>
        <v>0</v>
      </c>
      <c r="H35" s="355"/>
      <c r="I35" s="354">
        <f t="shared" si="2"/>
        <v>0</v>
      </c>
    </row>
    <row r="36" spans="2:9" x14ac:dyDescent="0.25">
      <c r="B36" s="67" t="str">
        <f t="shared" si="0"/>
        <v/>
      </c>
      <c r="C36" s="351"/>
      <c r="D36" s="352"/>
      <c r="E36" s="353"/>
      <c r="F36" s="353"/>
      <c r="G36" s="354">
        <f t="shared" si="1"/>
        <v>0</v>
      </c>
      <c r="H36" s="355"/>
      <c r="I36" s="354">
        <f t="shared" si="2"/>
        <v>0</v>
      </c>
    </row>
    <row r="37" spans="2:9" x14ac:dyDescent="0.25">
      <c r="B37" s="67" t="str">
        <f t="shared" si="0"/>
        <v/>
      </c>
      <c r="C37" s="351"/>
      <c r="D37" s="352"/>
      <c r="E37" s="353"/>
      <c r="F37" s="353"/>
      <c r="G37" s="354">
        <f t="shared" si="1"/>
        <v>0</v>
      </c>
      <c r="H37" s="355"/>
      <c r="I37" s="354">
        <f t="shared" si="2"/>
        <v>0</v>
      </c>
    </row>
    <row r="38" spans="2:9" x14ac:dyDescent="0.25">
      <c r="B38" s="67" t="str">
        <f t="shared" si="0"/>
        <v/>
      </c>
      <c r="C38" s="351"/>
      <c r="D38" s="352"/>
      <c r="E38" s="353"/>
      <c r="F38" s="353"/>
      <c r="G38" s="354">
        <f t="shared" si="1"/>
        <v>0</v>
      </c>
      <c r="H38" s="355"/>
      <c r="I38" s="354">
        <f t="shared" si="2"/>
        <v>0</v>
      </c>
    </row>
    <row r="39" spans="2:9" x14ac:dyDescent="0.25">
      <c r="B39" s="67" t="str">
        <f t="shared" si="0"/>
        <v/>
      </c>
      <c r="C39" s="351"/>
      <c r="D39" s="352"/>
      <c r="E39" s="353"/>
      <c r="F39" s="353"/>
      <c r="G39" s="354">
        <f t="shared" si="1"/>
        <v>0</v>
      </c>
      <c r="H39" s="355"/>
      <c r="I39" s="354">
        <f t="shared" si="2"/>
        <v>0</v>
      </c>
    </row>
    <row r="40" spans="2:9" x14ac:dyDescent="0.25">
      <c r="B40" s="67" t="str">
        <f t="shared" si="0"/>
        <v/>
      </c>
      <c r="C40" s="351"/>
      <c r="D40" s="352"/>
      <c r="E40" s="353"/>
      <c r="F40" s="353"/>
      <c r="G40" s="354">
        <f t="shared" si="1"/>
        <v>0</v>
      </c>
      <c r="H40" s="355"/>
      <c r="I40" s="354">
        <f t="shared" si="2"/>
        <v>0</v>
      </c>
    </row>
    <row r="41" spans="2:9" x14ac:dyDescent="0.25">
      <c r="B41" s="67" t="str">
        <f t="shared" si="0"/>
        <v/>
      </c>
      <c r="C41" s="351"/>
      <c r="D41" s="352"/>
      <c r="E41" s="353"/>
      <c r="F41" s="353"/>
      <c r="G41" s="354">
        <f t="shared" si="1"/>
        <v>0</v>
      </c>
      <c r="H41" s="355"/>
      <c r="I41" s="354">
        <f t="shared" si="2"/>
        <v>0</v>
      </c>
    </row>
    <row r="42" spans="2:9" x14ac:dyDescent="0.25">
      <c r="B42" s="67" t="str">
        <f t="shared" si="0"/>
        <v/>
      </c>
      <c r="C42" s="351"/>
      <c r="D42" s="352"/>
      <c r="E42" s="353"/>
      <c r="F42" s="353"/>
      <c r="G42" s="354">
        <f t="shared" si="1"/>
        <v>0</v>
      </c>
      <c r="H42" s="355"/>
      <c r="I42" s="354">
        <f t="shared" si="2"/>
        <v>0</v>
      </c>
    </row>
    <row r="43" spans="2:9" x14ac:dyDescent="0.25">
      <c r="B43" s="67" t="str">
        <f t="shared" si="0"/>
        <v/>
      </c>
      <c r="C43" s="351"/>
      <c r="D43" s="352"/>
      <c r="E43" s="353"/>
      <c r="F43" s="353"/>
      <c r="G43" s="354">
        <f t="shared" si="1"/>
        <v>0</v>
      </c>
      <c r="H43" s="355"/>
      <c r="I43" s="354">
        <f t="shared" si="2"/>
        <v>0</v>
      </c>
    </row>
    <row r="44" spans="2:9" x14ac:dyDescent="0.25">
      <c r="B44" s="67" t="str">
        <f t="shared" si="0"/>
        <v/>
      </c>
      <c r="C44" s="351"/>
      <c r="D44" s="352"/>
      <c r="E44" s="353"/>
      <c r="F44" s="353"/>
      <c r="G44" s="354">
        <f t="shared" si="1"/>
        <v>0</v>
      </c>
      <c r="H44" s="355"/>
      <c r="I44" s="354">
        <f t="shared" si="2"/>
        <v>0</v>
      </c>
    </row>
    <row r="45" spans="2:9" x14ac:dyDescent="0.25">
      <c r="B45" s="67" t="str">
        <f t="shared" si="0"/>
        <v/>
      </c>
      <c r="C45" s="351"/>
      <c r="D45" s="352"/>
      <c r="E45" s="353"/>
      <c r="F45" s="353"/>
      <c r="G45" s="354">
        <f t="shared" si="1"/>
        <v>0</v>
      </c>
      <c r="H45" s="355"/>
      <c r="I45" s="354">
        <f t="shared" si="2"/>
        <v>0</v>
      </c>
    </row>
    <row r="46" spans="2:9" x14ac:dyDescent="0.25">
      <c r="B46" s="67" t="str">
        <f t="shared" si="0"/>
        <v/>
      </c>
      <c r="C46" s="351"/>
      <c r="D46" s="352"/>
      <c r="E46" s="353"/>
      <c r="F46" s="353"/>
      <c r="G46" s="354">
        <f t="shared" si="1"/>
        <v>0</v>
      </c>
      <c r="H46" s="355"/>
      <c r="I46" s="354">
        <f t="shared" si="2"/>
        <v>0</v>
      </c>
    </row>
    <row r="47" spans="2:9" x14ac:dyDescent="0.25">
      <c r="B47" s="67" t="str">
        <f t="shared" si="0"/>
        <v/>
      </c>
      <c r="C47" s="351"/>
      <c r="D47" s="352"/>
      <c r="E47" s="353"/>
      <c r="F47" s="353"/>
      <c r="G47" s="354">
        <f t="shared" si="1"/>
        <v>0</v>
      </c>
      <c r="H47" s="355"/>
      <c r="I47" s="354">
        <f t="shared" si="2"/>
        <v>0</v>
      </c>
    </row>
    <row r="48" spans="2:9" x14ac:dyDescent="0.25">
      <c r="B48" s="67" t="str">
        <f t="shared" si="0"/>
        <v/>
      </c>
      <c r="C48" s="351"/>
      <c r="D48" s="352"/>
      <c r="E48" s="353"/>
      <c r="F48" s="353"/>
      <c r="G48" s="354">
        <f t="shared" si="1"/>
        <v>0</v>
      </c>
      <c r="H48" s="355"/>
      <c r="I48" s="354">
        <f t="shared" si="2"/>
        <v>0</v>
      </c>
    </row>
    <row r="49" spans="2:9" x14ac:dyDescent="0.25">
      <c r="B49" s="67" t="str">
        <f t="shared" si="0"/>
        <v/>
      </c>
      <c r="C49" s="351"/>
      <c r="D49" s="352"/>
      <c r="E49" s="353"/>
      <c r="F49" s="353"/>
      <c r="G49" s="354">
        <f t="shared" si="1"/>
        <v>0</v>
      </c>
      <c r="H49" s="355"/>
      <c r="I49" s="354">
        <f t="shared" si="2"/>
        <v>0</v>
      </c>
    </row>
    <row r="50" spans="2:9" x14ac:dyDescent="0.25">
      <c r="B50" s="67" t="str">
        <f t="shared" si="0"/>
        <v/>
      </c>
      <c r="C50" s="351"/>
      <c r="D50" s="352"/>
      <c r="E50" s="353"/>
      <c r="F50" s="353"/>
      <c r="G50" s="354">
        <f t="shared" si="1"/>
        <v>0</v>
      </c>
      <c r="H50" s="355"/>
      <c r="I50" s="354">
        <f t="shared" si="2"/>
        <v>0</v>
      </c>
    </row>
    <row r="51" spans="2:9" x14ac:dyDescent="0.25">
      <c r="B51" s="67" t="str">
        <f t="shared" si="0"/>
        <v/>
      </c>
      <c r="C51" s="351"/>
      <c r="D51" s="352"/>
      <c r="E51" s="353"/>
      <c r="F51" s="353"/>
      <c r="G51" s="354">
        <f t="shared" si="1"/>
        <v>0</v>
      </c>
      <c r="H51" s="355"/>
      <c r="I51" s="354">
        <f t="shared" si="2"/>
        <v>0</v>
      </c>
    </row>
    <row r="52" spans="2:9" x14ac:dyDescent="0.25">
      <c r="B52" s="67" t="str">
        <f t="shared" si="0"/>
        <v/>
      </c>
      <c r="C52" s="351"/>
      <c r="D52" s="352"/>
      <c r="E52" s="353"/>
      <c r="F52" s="353"/>
      <c r="G52" s="354">
        <f t="shared" si="1"/>
        <v>0</v>
      </c>
      <c r="H52" s="355"/>
      <c r="I52" s="354">
        <f t="shared" si="2"/>
        <v>0</v>
      </c>
    </row>
    <row r="53" spans="2:9" x14ac:dyDescent="0.25">
      <c r="B53" s="67" t="str">
        <f t="shared" si="0"/>
        <v/>
      </c>
      <c r="C53" s="351"/>
      <c r="D53" s="352"/>
      <c r="E53" s="353"/>
      <c r="F53" s="353"/>
      <c r="G53" s="354">
        <f t="shared" si="1"/>
        <v>0</v>
      </c>
      <c r="H53" s="355"/>
      <c r="I53" s="354">
        <f t="shared" si="2"/>
        <v>0</v>
      </c>
    </row>
    <row r="54" spans="2:9" x14ac:dyDescent="0.25">
      <c r="B54" s="67" t="str">
        <f t="shared" si="0"/>
        <v/>
      </c>
      <c r="C54" s="351"/>
      <c r="D54" s="352"/>
      <c r="E54" s="353"/>
      <c r="F54" s="353"/>
      <c r="G54" s="354">
        <f t="shared" si="1"/>
        <v>0</v>
      </c>
      <c r="H54" s="355"/>
      <c r="I54" s="354">
        <f t="shared" si="2"/>
        <v>0</v>
      </c>
    </row>
    <row r="55" spans="2:9" x14ac:dyDescent="0.25">
      <c r="B55" s="67" t="str">
        <f t="shared" si="0"/>
        <v/>
      </c>
      <c r="C55" s="351"/>
      <c r="D55" s="352"/>
      <c r="E55" s="353"/>
      <c r="F55" s="353"/>
      <c r="G55" s="354">
        <f t="shared" si="1"/>
        <v>0</v>
      </c>
      <c r="H55" s="355"/>
      <c r="I55" s="354">
        <f t="shared" si="2"/>
        <v>0</v>
      </c>
    </row>
    <row r="56" spans="2:9" x14ac:dyDescent="0.25">
      <c r="B56" s="67" t="str">
        <f t="shared" si="0"/>
        <v/>
      </c>
      <c r="C56" s="351"/>
      <c r="D56" s="352"/>
      <c r="E56" s="353"/>
      <c r="F56" s="353"/>
      <c r="G56" s="354">
        <f t="shared" si="1"/>
        <v>0</v>
      </c>
      <c r="H56" s="355"/>
      <c r="I56" s="354">
        <f t="shared" si="2"/>
        <v>0</v>
      </c>
    </row>
    <row r="57" spans="2:9" x14ac:dyDescent="0.25">
      <c r="B57" s="67" t="str">
        <f t="shared" si="0"/>
        <v/>
      </c>
      <c r="C57" s="351"/>
      <c r="D57" s="352"/>
      <c r="E57" s="353"/>
      <c r="F57" s="353"/>
      <c r="G57" s="354">
        <f t="shared" si="1"/>
        <v>0</v>
      </c>
      <c r="H57" s="355"/>
      <c r="I57" s="354">
        <f t="shared" si="2"/>
        <v>0</v>
      </c>
    </row>
    <row r="58" spans="2:9" x14ac:dyDescent="0.25">
      <c r="B58" s="67" t="str">
        <f t="shared" si="0"/>
        <v/>
      </c>
      <c r="C58" s="351"/>
      <c r="D58" s="352"/>
      <c r="E58" s="353"/>
      <c r="F58" s="353"/>
      <c r="G58" s="354">
        <f>+E58+F58</f>
        <v>0</v>
      </c>
      <c r="H58" s="355"/>
      <c r="I58" s="354">
        <f t="shared" si="2"/>
        <v>0</v>
      </c>
    </row>
    <row r="59" spans="2:9" x14ac:dyDescent="0.25">
      <c r="B59" s="67" t="str">
        <f t="shared" si="0"/>
        <v/>
      </c>
      <c r="C59" s="351"/>
      <c r="D59" s="352"/>
      <c r="E59" s="353"/>
      <c r="F59" s="353"/>
      <c r="G59" s="354">
        <f t="shared" si="1"/>
        <v>0</v>
      </c>
      <c r="H59" s="355"/>
      <c r="I59" s="354">
        <f t="shared" si="2"/>
        <v>0</v>
      </c>
    </row>
    <row r="60" spans="2:9" x14ac:dyDescent="0.25">
      <c r="B60" s="67" t="str">
        <f t="shared" si="0"/>
        <v/>
      </c>
      <c r="C60" s="351"/>
      <c r="D60" s="352"/>
      <c r="E60" s="353"/>
      <c r="F60" s="353"/>
      <c r="G60" s="354">
        <f t="shared" si="1"/>
        <v>0</v>
      </c>
      <c r="H60" s="355"/>
      <c r="I60" s="354">
        <f t="shared" si="2"/>
        <v>0</v>
      </c>
    </row>
    <row r="61" spans="2:9" x14ac:dyDescent="0.25">
      <c r="B61" s="67" t="str">
        <f t="shared" si="0"/>
        <v/>
      </c>
      <c r="C61" s="351"/>
      <c r="D61" s="352"/>
      <c r="E61" s="353"/>
      <c r="F61" s="353"/>
      <c r="G61" s="354">
        <f t="shared" si="1"/>
        <v>0</v>
      </c>
      <c r="H61" s="355"/>
      <c r="I61" s="354">
        <f t="shared" si="2"/>
        <v>0</v>
      </c>
    </row>
    <row r="62" spans="2:9" x14ac:dyDescent="0.25">
      <c r="B62" s="67" t="str">
        <f t="shared" si="0"/>
        <v/>
      </c>
      <c r="C62" s="351"/>
      <c r="D62" s="352"/>
      <c r="E62" s="353"/>
      <c r="F62" s="353"/>
      <c r="G62" s="354">
        <f t="shared" si="1"/>
        <v>0</v>
      </c>
      <c r="H62" s="355"/>
      <c r="I62" s="354">
        <f t="shared" si="2"/>
        <v>0</v>
      </c>
    </row>
    <row r="63" spans="2:9" x14ac:dyDescent="0.25">
      <c r="B63" s="67" t="str">
        <f t="shared" si="0"/>
        <v/>
      </c>
      <c r="C63" s="351"/>
      <c r="D63" s="352"/>
      <c r="E63" s="353"/>
      <c r="F63" s="353"/>
      <c r="G63" s="354">
        <f t="shared" si="1"/>
        <v>0</v>
      </c>
      <c r="H63" s="355"/>
      <c r="I63" s="354">
        <f t="shared" si="2"/>
        <v>0</v>
      </c>
    </row>
    <row r="64" spans="2:9" x14ac:dyDescent="0.25">
      <c r="B64" s="67" t="str">
        <f t="shared" si="0"/>
        <v/>
      </c>
      <c r="C64" s="351"/>
      <c r="D64" s="352"/>
      <c r="E64" s="353"/>
      <c r="F64" s="353"/>
      <c r="G64" s="354">
        <f t="shared" si="1"/>
        <v>0</v>
      </c>
      <c r="H64" s="355"/>
      <c r="I64" s="354">
        <f t="shared" si="2"/>
        <v>0</v>
      </c>
    </row>
    <row r="65" spans="2:11" ht="15.75" thickBot="1" x14ac:dyDescent="0.3">
      <c r="B65" s="67" t="str">
        <f t="shared" si="0"/>
        <v/>
      </c>
      <c r="C65" s="351"/>
      <c r="D65" s="356"/>
      <c r="E65" s="357"/>
      <c r="F65" s="357"/>
      <c r="G65" s="354">
        <f t="shared" si="1"/>
        <v>0</v>
      </c>
      <c r="H65" s="358"/>
      <c r="I65" s="359">
        <f t="shared" si="2"/>
        <v>0</v>
      </c>
    </row>
    <row r="66" spans="2:11" ht="15.75" thickTop="1" x14ac:dyDescent="0.25">
      <c r="B66" s="70"/>
      <c r="C66" s="360" t="s">
        <v>29</v>
      </c>
      <c r="D66" s="361"/>
      <c r="E66" s="362">
        <f>SUM(E6:E10)</f>
        <v>0</v>
      </c>
      <c r="F66" s="362">
        <f>SUM(F6:F10)</f>
        <v>0</v>
      </c>
      <c r="G66" s="362">
        <f>SUM(G6:G10)</f>
        <v>0</v>
      </c>
      <c r="H66" s="363"/>
      <c r="I66" s="362">
        <f>SUM(I6:I65)</f>
        <v>0</v>
      </c>
    </row>
    <row r="68" spans="2:11" x14ac:dyDescent="0.25">
      <c r="B68" s="587" t="s">
        <v>293</v>
      </c>
      <c r="C68" s="588"/>
      <c r="D68" s="588"/>
      <c r="E68" s="588"/>
      <c r="F68" s="588"/>
      <c r="G68" s="588"/>
      <c r="H68" s="588"/>
      <c r="I68" s="588"/>
      <c r="J68" s="588"/>
      <c r="K68" s="589"/>
    </row>
    <row r="69" spans="2:11" ht="15" customHeight="1" x14ac:dyDescent="0.25">
      <c r="B69" s="596" t="s">
        <v>101</v>
      </c>
      <c r="C69" s="597" t="s">
        <v>264</v>
      </c>
      <c r="D69" s="598" t="s">
        <v>288</v>
      </c>
      <c r="E69" s="599"/>
      <c r="F69" s="599"/>
      <c r="G69" s="599"/>
      <c r="H69" s="599"/>
      <c r="I69" s="600"/>
      <c r="J69" s="595" t="s">
        <v>290</v>
      </c>
      <c r="K69" s="585" t="s">
        <v>292</v>
      </c>
    </row>
    <row r="70" spans="2:11" ht="60" x14ac:dyDescent="0.25">
      <c r="B70" s="596"/>
      <c r="C70" s="597"/>
      <c r="D70" s="251" t="s">
        <v>40</v>
      </c>
      <c r="E70" s="39" t="s">
        <v>258</v>
      </c>
      <c r="F70" s="39" t="s">
        <v>154</v>
      </c>
      <c r="G70" s="27" t="s">
        <v>44</v>
      </c>
      <c r="H70" s="164" t="s">
        <v>291</v>
      </c>
      <c r="I70" s="252" t="s">
        <v>289</v>
      </c>
      <c r="J70" s="595"/>
      <c r="K70" s="586"/>
    </row>
    <row r="71" spans="2:11" x14ac:dyDescent="0.25">
      <c r="B71" s="162">
        <f>IF(C71&lt;&gt;"",1,"")</f>
        <v>1</v>
      </c>
      <c r="C71" s="248">
        <f>+Članstvo!C13</f>
        <v>0</v>
      </c>
      <c r="D71" s="364"/>
      <c r="E71" s="353"/>
      <c r="F71" s="353"/>
      <c r="G71" s="353"/>
      <c r="H71" s="365"/>
      <c r="I71" s="366">
        <f>SUM(D71:H71)</f>
        <v>0</v>
      </c>
      <c r="J71" s="367">
        <f>SUMIFS(I$6:I$65,D$6:D$65,C71)</f>
        <v>0</v>
      </c>
      <c r="K71" s="368">
        <f>+I71+J71</f>
        <v>0</v>
      </c>
    </row>
    <row r="72" spans="2:11" x14ac:dyDescent="0.25">
      <c r="B72" s="160">
        <f t="shared" ref="B72:B82" si="3">IF(C72&lt;&gt;"",1+B71,"")</f>
        <v>2</v>
      </c>
      <c r="C72" s="248">
        <f>+Članstvo!C14</f>
        <v>0</v>
      </c>
      <c r="D72" s="364"/>
      <c r="E72" s="353"/>
      <c r="F72" s="353"/>
      <c r="G72" s="353"/>
      <c r="H72" s="365"/>
      <c r="I72" s="366">
        <f t="shared" ref="I72:I83" si="4">SUM(D72:H72)</f>
        <v>0</v>
      </c>
      <c r="J72" s="367">
        <f t="shared" ref="J72:J82" si="5">SUMIFS(I$6:I$65,D$6:D$65,C72)</f>
        <v>0</v>
      </c>
      <c r="K72" s="368">
        <f t="shared" ref="K72:K83" si="6">+I72+J72</f>
        <v>0</v>
      </c>
    </row>
    <row r="73" spans="2:11" x14ac:dyDescent="0.25">
      <c r="B73" s="160">
        <f t="shared" si="3"/>
        <v>3</v>
      </c>
      <c r="C73" s="248">
        <f>+Članstvo!C15</f>
        <v>0</v>
      </c>
      <c r="D73" s="364"/>
      <c r="E73" s="353"/>
      <c r="F73" s="353"/>
      <c r="G73" s="353"/>
      <c r="H73" s="365"/>
      <c r="I73" s="366">
        <f t="shared" si="4"/>
        <v>0</v>
      </c>
      <c r="J73" s="367">
        <f t="shared" si="5"/>
        <v>0</v>
      </c>
      <c r="K73" s="368">
        <f t="shared" si="6"/>
        <v>0</v>
      </c>
    </row>
    <row r="74" spans="2:11" x14ac:dyDescent="0.25">
      <c r="B74" s="160">
        <f t="shared" si="3"/>
        <v>4</v>
      </c>
      <c r="C74" s="248">
        <f>+Članstvo!C16</f>
        <v>0</v>
      </c>
      <c r="D74" s="364"/>
      <c r="E74" s="353"/>
      <c r="F74" s="353"/>
      <c r="G74" s="353"/>
      <c r="H74" s="365"/>
      <c r="I74" s="366">
        <f t="shared" si="4"/>
        <v>0</v>
      </c>
      <c r="J74" s="367">
        <f t="shared" si="5"/>
        <v>0</v>
      </c>
      <c r="K74" s="368">
        <f t="shared" si="6"/>
        <v>0</v>
      </c>
    </row>
    <row r="75" spans="2:11" x14ac:dyDescent="0.25">
      <c r="B75" s="160">
        <f t="shared" si="3"/>
        <v>5</v>
      </c>
      <c r="C75" s="248">
        <f>+Članstvo!C17</f>
        <v>0</v>
      </c>
      <c r="D75" s="364"/>
      <c r="E75" s="353"/>
      <c r="F75" s="353"/>
      <c r="G75" s="353"/>
      <c r="H75" s="365"/>
      <c r="I75" s="366">
        <f t="shared" si="4"/>
        <v>0</v>
      </c>
      <c r="J75" s="367">
        <f t="shared" si="5"/>
        <v>0</v>
      </c>
      <c r="K75" s="368">
        <f t="shared" si="6"/>
        <v>0</v>
      </c>
    </row>
    <row r="76" spans="2:11" x14ac:dyDescent="0.25">
      <c r="B76" s="160">
        <f t="shared" si="3"/>
        <v>6</v>
      </c>
      <c r="C76" s="248">
        <f>+Članstvo!C18</f>
        <v>0</v>
      </c>
      <c r="D76" s="364"/>
      <c r="E76" s="353"/>
      <c r="F76" s="353"/>
      <c r="G76" s="353"/>
      <c r="H76" s="365"/>
      <c r="I76" s="366">
        <f t="shared" si="4"/>
        <v>0</v>
      </c>
      <c r="J76" s="367">
        <f t="shared" si="5"/>
        <v>0</v>
      </c>
      <c r="K76" s="368">
        <f t="shared" si="6"/>
        <v>0</v>
      </c>
    </row>
    <row r="77" spans="2:11" x14ac:dyDescent="0.25">
      <c r="B77" s="160">
        <f t="shared" si="3"/>
        <v>7</v>
      </c>
      <c r="C77" s="248">
        <f>+Članstvo!C19</f>
        <v>0</v>
      </c>
      <c r="D77" s="364"/>
      <c r="E77" s="353"/>
      <c r="F77" s="353"/>
      <c r="G77" s="353"/>
      <c r="H77" s="365"/>
      <c r="I77" s="366">
        <f t="shared" si="4"/>
        <v>0</v>
      </c>
      <c r="J77" s="367">
        <f t="shared" si="5"/>
        <v>0</v>
      </c>
      <c r="K77" s="368">
        <f t="shared" si="6"/>
        <v>0</v>
      </c>
    </row>
    <row r="78" spans="2:11" x14ac:dyDescent="0.25">
      <c r="B78" s="160">
        <f t="shared" si="3"/>
        <v>8</v>
      </c>
      <c r="C78" s="248">
        <f>+Članstvo!C20</f>
        <v>0</v>
      </c>
      <c r="D78" s="364"/>
      <c r="E78" s="353"/>
      <c r="F78" s="353"/>
      <c r="G78" s="353"/>
      <c r="H78" s="365"/>
      <c r="I78" s="366">
        <f t="shared" si="4"/>
        <v>0</v>
      </c>
      <c r="J78" s="367">
        <f t="shared" si="5"/>
        <v>0</v>
      </c>
      <c r="K78" s="368">
        <f t="shared" si="6"/>
        <v>0</v>
      </c>
    </row>
    <row r="79" spans="2:11" x14ac:dyDescent="0.25">
      <c r="B79" s="160">
        <f t="shared" si="3"/>
        <v>9</v>
      </c>
      <c r="C79" s="248">
        <f>+Članstvo!C21</f>
        <v>0</v>
      </c>
      <c r="D79" s="364"/>
      <c r="E79" s="353"/>
      <c r="F79" s="353"/>
      <c r="G79" s="353"/>
      <c r="H79" s="365"/>
      <c r="I79" s="366">
        <f t="shared" si="4"/>
        <v>0</v>
      </c>
      <c r="J79" s="367">
        <f t="shared" si="5"/>
        <v>0</v>
      </c>
      <c r="K79" s="368">
        <f t="shared" si="6"/>
        <v>0</v>
      </c>
    </row>
    <row r="80" spans="2:11" x14ac:dyDescent="0.25">
      <c r="B80" s="160">
        <f t="shared" si="3"/>
        <v>10</v>
      </c>
      <c r="C80" s="248">
        <f>+Članstvo!C22</f>
        <v>0</v>
      </c>
      <c r="D80" s="364"/>
      <c r="E80" s="353"/>
      <c r="F80" s="353"/>
      <c r="G80" s="353"/>
      <c r="H80" s="365"/>
      <c r="I80" s="366">
        <f t="shared" si="4"/>
        <v>0</v>
      </c>
      <c r="J80" s="367">
        <f t="shared" si="5"/>
        <v>0</v>
      </c>
      <c r="K80" s="368">
        <f t="shared" si="6"/>
        <v>0</v>
      </c>
    </row>
    <row r="81" spans="2:11" x14ac:dyDescent="0.25">
      <c r="B81" s="160">
        <f t="shared" si="3"/>
        <v>11</v>
      </c>
      <c r="C81" s="248">
        <f>+Članstvo!C23</f>
        <v>0</v>
      </c>
      <c r="D81" s="364"/>
      <c r="E81" s="353"/>
      <c r="F81" s="353"/>
      <c r="G81" s="353"/>
      <c r="H81" s="365"/>
      <c r="I81" s="366">
        <f t="shared" si="4"/>
        <v>0</v>
      </c>
      <c r="J81" s="367">
        <f t="shared" si="5"/>
        <v>0</v>
      </c>
      <c r="K81" s="368">
        <f t="shared" si="6"/>
        <v>0</v>
      </c>
    </row>
    <row r="82" spans="2:11" ht="15.75" thickBot="1" x14ac:dyDescent="0.3">
      <c r="B82" s="161">
        <f t="shared" si="3"/>
        <v>12</v>
      </c>
      <c r="C82" s="249">
        <f>+Članstvo!C24</f>
        <v>0</v>
      </c>
      <c r="D82" s="369"/>
      <c r="E82" s="357"/>
      <c r="F82" s="357"/>
      <c r="G82" s="357"/>
      <c r="H82" s="370"/>
      <c r="I82" s="366">
        <f t="shared" si="4"/>
        <v>0</v>
      </c>
      <c r="J82" s="371">
        <f t="shared" si="5"/>
        <v>0</v>
      </c>
      <c r="K82" s="372">
        <f t="shared" si="6"/>
        <v>0</v>
      </c>
    </row>
    <row r="83" spans="2:11" ht="15.75" thickTop="1" x14ac:dyDescent="0.25">
      <c r="B83" s="163"/>
      <c r="C83" s="250"/>
      <c r="D83" s="373">
        <f>SUM(D71:D82)</f>
        <v>0</v>
      </c>
      <c r="E83" s="362">
        <f>SUM(E71:E82)</f>
        <v>0</v>
      </c>
      <c r="F83" s="362">
        <f>SUM(F71:F82)</f>
        <v>0</v>
      </c>
      <c r="G83" s="362">
        <f>SUM(G71:G82)</f>
        <v>0</v>
      </c>
      <c r="H83" s="374">
        <f>SUM(H71:H82)</f>
        <v>0</v>
      </c>
      <c r="I83" s="375">
        <f t="shared" si="4"/>
        <v>0</v>
      </c>
      <c r="J83" s="376">
        <f>SUM(J71:J82)</f>
        <v>0</v>
      </c>
      <c r="K83" s="377">
        <f t="shared" si="6"/>
        <v>0</v>
      </c>
    </row>
    <row r="85" spans="2:11" ht="30" x14ac:dyDescent="0.25">
      <c r="B85" s="587" t="s">
        <v>283</v>
      </c>
      <c r="C85" s="588"/>
      <c r="D85" s="588"/>
      <c r="E85" s="589"/>
      <c r="F85" s="145" t="s">
        <v>284</v>
      </c>
    </row>
    <row r="86" spans="2:11" x14ac:dyDescent="0.25">
      <c r="B86" s="593" t="s">
        <v>178</v>
      </c>
      <c r="C86" s="594"/>
      <c r="D86" s="594"/>
      <c r="E86" s="594"/>
      <c r="F86" s="214">
        <f>SUM(F87:F92)</f>
        <v>0</v>
      </c>
    </row>
    <row r="87" spans="2:11" x14ac:dyDescent="0.25">
      <c r="B87" s="56">
        <v>42</v>
      </c>
      <c r="C87" s="601" t="s">
        <v>40</v>
      </c>
      <c r="D87" s="601"/>
      <c r="E87" s="601"/>
      <c r="F87" s="213">
        <f>D83</f>
        <v>0</v>
      </c>
    </row>
    <row r="88" spans="2:11" x14ac:dyDescent="0.25">
      <c r="B88" s="56">
        <v>42</v>
      </c>
      <c r="C88" s="601" t="s">
        <v>258</v>
      </c>
      <c r="D88" s="601"/>
      <c r="E88" s="601"/>
      <c r="F88" s="213">
        <f>E83</f>
        <v>0</v>
      </c>
    </row>
    <row r="89" spans="2:11" x14ac:dyDescent="0.25">
      <c r="B89" s="56">
        <v>42</v>
      </c>
      <c r="C89" s="601" t="s">
        <v>154</v>
      </c>
      <c r="D89" s="601"/>
      <c r="E89" s="601"/>
      <c r="F89" s="213">
        <f>F83</f>
        <v>0</v>
      </c>
    </row>
    <row r="90" spans="2:11" x14ac:dyDescent="0.25">
      <c r="B90" s="56">
        <v>42</v>
      </c>
      <c r="C90" s="601" t="s">
        <v>44</v>
      </c>
      <c r="D90" s="601"/>
      <c r="E90" s="601"/>
      <c r="F90" s="213">
        <f>G83</f>
        <v>0</v>
      </c>
    </row>
    <row r="91" spans="2:11" x14ac:dyDescent="0.25">
      <c r="B91" s="56">
        <v>42</v>
      </c>
      <c r="C91" s="601" t="s">
        <v>41</v>
      </c>
      <c r="D91" s="601"/>
      <c r="E91" s="601"/>
      <c r="F91" s="213">
        <f>I66</f>
        <v>0</v>
      </c>
    </row>
    <row r="92" spans="2:11" x14ac:dyDescent="0.25">
      <c r="B92" s="56">
        <v>42</v>
      </c>
      <c r="C92" s="601" t="s">
        <v>291</v>
      </c>
      <c r="D92" s="601"/>
      <c r="E92" s="601"/>
      <c r="F92" s="213">
        <f>H83</f>
        <v>0</v>
      </c>
    </row>
  </sheetData>
  <sheetProtection selectLockedCells="1"/>
  <mergeCells count="16">
    <mergeCell ref="C92:E92"/>
    <mergeCell ref="C87:E87"/>
    <mergeCell ref="C89:E89"/>
    <mergeCell ref="C90:E90"/>
    <mergeCell ref="C91:E91"/>
    <mergeCell ref="C88:E88"/>
    <mergeCell ref="K69:K70"/>
    <mergeCell ref="B68:K68"/>
    <mergeCell ref="B2:I2"/>
    <mergeCell ref="B4:I4"/>
    <mergeCell ref="B86:E86"/>
    <mergeCell ref="B85:E85"/>
    <mergeCell ref="J69:J70"/>
    <mergeCell ref="B69:B70"/>
    <mergeCell ref="C69:C70"/>
    <mergeCell ref="D69:I69"/>
  </mergeCells>
  <dataValidations count="1">
    <dataValidation type="list" allowBlank="1" showInputMessage="1" showErrorMessage="1" sqref="D6:D65" xr:uid="{00000000-0002-0000-0600-000000000000}">
      <formula1>Kategorija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/>
  </sheetPr>
  <dimension ref="B2:S84"/>
  <sheetViews>
    <sheetView showGridLines="0" zoomScaleNormal="100" workbookViewId="0">
      <pane xSplit="2" ySplit="4" topLeftCell="C68" activePane="bottomRight" state="frozen"/>
      <selection activeCell="O9" sqref="O9"/>
      <selection pane="topRight" activeCell="O9" sqref="O9"/>
      <selection pane="bottomLeft" activeCell="O9" sqref="O9"/>
      <selection pane="bottomRight" activeCell="P65" sqref="P65"/>
    </sheetView>
  </sheetViews>
  <sheetFormatPr defaultColWidth="9.140625" defaultRowHeight="15" x14ac:dyDescent="0.25"/>
  <cols>
    <col min="1" max="1" width="3.85546875" customWidth="1"/>
    <col min="2" max="2" width="4.7109375" customWidth="1"/>
    <col min="3" max="3" width="30" customWidth="1"/>
    <col min="4" max="4" width="19.140625" customWidth="1"/>
    <col min="5" max="5" width="6.7109375" customWidth="1"/>
    <col min="6" max="6" width="15.85546875" bestFit="1" customWidth="1"/>
    <col min="7" max="7" width="15.7109375" customWidth="1"/>
    <col min="8" max="9" width="6.7109375" style="84" customWidth="1"/>
    <col min="10" max="10" width="14.85546875" customWidth="1"/>
    <col min="11" max="11" width="15.7109375" customWidth="1"/>
    <col min="12" max="12" width="6.7109375" customWidth="1"/>
    <col min="13" max="13" width="13.7109375" customWidth="1"/>
    <col min="14" max="17" width="15.7109375" customWidth="1"/>
  </cols>
  <sheetData>
    <row r="2" spans="2:19" ht="15.75" customHeight="1" x14ac:dyDescent="0.25">
      <c r="B2" s="606" t="s">
        <v>295</v>
      </c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8"/>
    </row>
    <row r="3" spans="2:19" x14ac:dyDescent="0.25">
      <c r="B3" s="166"/>
      <c r="C3" s="166"/>
      <c r="D3" s="216"/>
      <c r="E3" s="611" t="s">
        <v>40</v>
      </c>
      <c r="F3" s="612"/>
      <c r="G3" s="613"/>
      <c r="H3" s="612" t="s">
        <v>258</v>
      </c>
      <c r="I3" s="612"/>
      <c r="J3" s="612"/>
      <c r="K3" s="612"/>
      <c r="L3" s="611" t="s">
        <v>44</v>
      </c>
      <c r="M3" s="612"/>
      <c r="N3" s="613"/>
      <c r="O3" s="614" t="s">
        <v>154</v>
      </c>
      <c r="P3" s="602" t="s">
        <v>291</v>
      </c>
      <c r="Q3" s="604" t="s">
        <v>152</v>
      </c>
    </row>
    <row r="4" spans="2:19" s="217" customFormat="1" ht="60" x14ac:dyDescent="0.25">
      <c r="B4" s="165" t="s">
        <v>42</v>
      </c>
      <c r="C4" s="165" t="s">
        <v>43</v>
      </c>
      <c r="D4" s="167" t="s">
        <v>39</v>
      </c>
      <c r="E4" s="172" t="s">
        <v>265</v>
      </c>
      <c r="F4" s="50" t="s">
        <v>296</v>
      </c>
      <c r="G4" s="253" t="s">
        <v>297</v>
      </c>
      <c r="H4" s="171" t="s">
        <v>265</v>
      </c>
      <c r="I4" s="168" t="s">
        <v>298</v>
      </c>
      <c r="J4" s="50" t="s">
        <v>296</v>
      </c>
      <c r="K4" s="254" t="s">
        <v>258</v>
      </c>
      <c r="L4" s="172" t="s">
        <v>265</v>
      </c>
      <c r="M4" s="50" t="s">
        <v>296</v>
      </c>
      <c r="N4" s="253" t="s">
        <v>44</v>
      </c>
      <c r="O4" s="615"/>
      <c r="P4" s="603"/>
      <c r="Q4" s="605"/>
      <c r="S4" s="218"/>
    </row>
    <row r="5" spans="2:19" ht="14.45" x14ac:dyDescent="0.3">
      <c r="B5" s="219" t="str">
        <f>IF(C5&lt;&gt;"",1,"")</f>
        <v/>
      </c>
      <c r="C5" s="307"/>
      <c r="D5" s="308"/>
      <c r="E5" s="309"/>
      <c r="F5" s="472"/>
      <c r="G5" s="378">
        <f>+E5*F5</f>
        <v>0</v>
      </c>
      <c r="H5" s="334"/>
      <c r="I5" s="334"/>
      <c r="J5" s="384"/>
      <c r="K5" s="382">
        <f>+H5*I5*J5</f>
        <v>0</v>
      </c>
      <c r="L5" s="333"/>
      <c r="M5" s="474"/>
      <c r="N5" s="378">
        <f>+L5*M5</f>
        <v>0</v>
      </c>
      <c r="O5" s="475"/>
      <c r="P5" s="476"/>
      <c r="Q5" s="387">
        <f>+G5+K5+N5+O5+P5</f>
        <v>0</v>
      </c>
    </row>
    <row r="6" spans="2:19" ht="14.45" x14ac:dyDescent="0.3">
      <c r="B6" s="219" t="str">
        <f>IF(C6&lt;&gt;"",1+B5,"")</f>
        <v/>
      </c>
      <c r="C6" s="307"/>
      <c r="D6" s="308"/>
      <c r="E6" s="309"/>
      <c r="F6" s="472"/>
      <c r="G6" s="378">
        <f t="shared" ref="G6:G69" si="0">+E6*F6</f>
        <v>0</v>
      </c>
      <c r="H6" s="313"/>
      <c r="I6" s="313"/>
      <c r="J6" s="385"/>
      <c r="K6" s="382">
        <f t="shared" ref="K6:K69" si="1">+H6*I6*J6</f>
        <v>0</v>
      </c>
      <c r="L6" s="333"/>
      <c r="M6" s="474"/>
      <c r="N6" s="378">
        <f t="shared" ref="N6:N69" si="2">+L6*M6</f>
        <v>0</v>
      </c>
      <c r="O6" s="475"/>
      <c r="P6" s="476"/>
      <c r="Q6" s="387">
        <f t="shared" ref="Q6:Q69" si="3">+G6+K6+N6+O6+P6</f>
        <v>0</v>
      </c>
    </row>
    <row r="7" spans="2:19" ht="14.45" x14ac:dyDescent="0.3">
      <c r="B7" s="219" t="str">
        <f t="shared" ref="B7:B70" si="4">IF(C7&lt;&gt;"",1+B6,"")</f>
        <v/>
      </c>
      <c r="C7" s="307"/>
      <c r="D7" s="308"/>
      <c r="E7" s="309"/>
      <c r="F7" s="472"/>
      <c r="G7" s="378">
        <f t="shared" si="0"/>
        <v>0</v>
      </c>
      <c r="H7" s="313"/>
      <c r="I7" s="313"/>
      <c r="J7" s="385"/>
      <c r="K7" s="382">
        <f t="shared" si="1"/>
        <v>0</v>
      </c>
      <c r="L7" s="333"/>
      <c r="M7" s="474"/>
      <c r="N7" s="378">
        <f t="shared" si="2"/>
        <v>0</v>
      </c>
      <c r="O7" s="475"/>
      <c r="P7" s="476"/>
      <c r="Q7" s="387">
        <f t="shared" si="3"/>
        <v>0</v>
      </c>
    </row>
    <row r="8" spans="2:19" ht="14.45" x14ac:dyDescent="0.3">
      <c r="B8" s="219" t="str">
        <f t="shared" si="4"/>
        <v/>
      </c>
      <c r="C8" s="307"/>
      <c r="D8" s="308"/>
      <c r="E8" s="309"/>
      <c r="F8" s="472"/>
      <c r="G8" s="378">
        <f t="shared" si="0"/>
        <v>0</v>
      </c>
      <c r="H8" s="313"/>
      <c r="I8" s="313"/>
      <c r="J8" s="385"/>
      <c r="K8" s="382">
        <f t="shared" si="1"/>
        <v>0</v>
      </c>
      <c r="L8" s="333"/>
      <c r="M8" s="474"/>
      <c r="N8" s="378">
        <f t="shared" si="2"/>
        <v>0</v>
      </c>
      <c r="O8" s="475"/>
      <c r="P8" s="476"/>
      <c r="Q8" s="387">
        <f t="shared" si="3"/>
        <v>0</v>
      </c>
    </row>
    <row r="9" spans="2:19" ht="14.45" x14ac:dyDescent="0.3">
      <c r="B9" s="219" t="str">
        <f t="shared" si="4"/>
        <v/>
      </c>
      <c r="C9" s="307"/>
      <c r="D9" s="308"/>
      <c r="E9" s="309"/>
      <c r="F9" s="472"/>
      <c r="G9" s="378">
        <f t="shared" si="0"/>
        <v>0</v>
      </c>
      <c r="H9" s="313"/>
      <c r="I9" s="313"/>
      <c r="J9" s="385"/>
      <c r="K9" s="382">
        <f t="shared" si="1"/>
        <v>0</v>
      </c>
      <c r="L9" s="333"/>
      <c r="M9" s="474"/>
      <c r="N9" s="378">
        <f t="shared" si="2"/>
        <v>0</v>
      </c>
      <c r="O9" s="475"/>
      <c r="P9" s="476"/>
      <c r="Q9" s="387">
        <f t="shared" si="3"/>
        <v>0</v>
      </c>
    </row>
    <row r="10" spans="2:19" x14ac:dyDescent="0.25">
      <c r="B10" s="219" t="str">
        <f t="shared" si="4"/>
        <v/>
      </c>
      <c r="C10" s="307"/>
      <c r="D10" s="308"/>
      <c r="E10" s="309"/>
      <c r="F10" s="472"/>
      <c r="G10" s="378">
        <f t="shared" si="0"/>
        <v>0</v>
      </c>
      <c r="H10" s="313"/>
      <c r="I10" s="313"/>
      <c r="J10" s="385"/>
      <c r="K10" s="382">
        <f t="shared" si="1"/>
        <v>0</v>
      </c>
      <c r="L10" s="333"/>
      <c r="M10" s="474"/>
      <c r="N10" s="378">
        <f t="shared" si="2"/>
        <v>0</v>
      </c>
      <c r="O10" s="477"/>
      <c r="P10" s="476"/>
      <c r="Q10" s="387">
        <f t="shared" si="3"/>
        <v>0</v>
      </c>
    </row>
    <row r="11" spans="2:19" ht="14.45" x14ac:dyDescent="0.3">
      <c r="B11" s="219" t="str">
        <f t="shared" si="4"/>
        <v/>
      </c>
      <c r="C11" s="307"/>
      <c r="D11" s="308"/>
      <c r="E11" s="309"/>
      <c r="F11" s="472"/>
      <c r="G11" s="378">
        <f t="shared" si="0"/>
        <v>0</v>
      </c>
      <c r="H11" s="313"/>
      <c r="I11" s="313"/>
      <c r="J11" s="385"/>
      <c r="K11" s="382">
        <f t="shared" si="1"/>
        <v>0</v>
      </c>
      <c r="L11" s="333"/>
      <c r="M11" s="474"/>
      <c r="N11" s="378">
        <f t="shared" si="2"/>
        <v>0</v>
      </c>
      <c r="O11" s="477"/>
      <c r="P11" s="476"/>
      <c r="Q11" s="387">
        <f t="shared" si="3"/>
        <v>0</v>
      </c>
    </row>
    <row r="12" spans="2:19" ht="14.45" x14ac:dyDescent="0.3">
      <c r="B12" s="219" t="str">
        <f t="shared" si="4"/>
        <v/>
      </c>
      <c r="C12" s="307"/>
      <c r="D12" s="308"/>
      <c r="E12" s="309"/>
      <c r="F12" s="472"/>
      <c r="G12" s="378">
        <f t="shared" si="0"/>
        <v>0</v>
      </c>
      <c r="H12" s="313"/>
      <c r="I12" s="313"/>
      <c r="J12" s="385"/>
      <c r="K12" s="382">
        <f t="shared" si="1"/>
        <v>0</v>
      </c>
      <c r="L12" s="315"/>
      <c r="M12" s="474"/>
      <c r="N12" s="378">
        <f t="shared" si="2"/>
        <v>0</v>
      </c>
      <c r="O12" s="477"/>
      <c r="P12" s="476"/>
      <c r="Q12" s="387">
        <f t="shared" si="3"/>
        <v>0</v>
      </c>
    </row>
    <row r="13" spans="2:19" ht="14.45" x14ac:dyDescent="0.3">
      <c r="B13" s="219" t="str">
        <f t="shared" si="4"/>
        <v/>
      </c>
      <c r="C13" s="307"/>
      <c r="D13" s="308"/>
      <c r="E13" s="309"/>
      <c r="F13" s="472"/>
      <c r="G13" s="378">
        <f t="shared" si="0"/>
        <v>0</v>
      </c>
      <c r="H13" s="313"/>
      <c r="I13" s="313"/>
      <c r="J13" s="385"/>
      <c r="K13" s="382">
        <f t="shared" si="1"/>
        <v>0</v>
      </c>
      <c r="L13" s="315"/>
      <c r="M13" s="472"/>
      <c r="N13" s="378">
        <f t="shared" si="2"/>
        <v>0</v>
      </c>
      <c r="O13" s="477"/>
      <c r="P13" s="476"/>
      <c r="Q13" s="387">
        <f t="shared" si="3"/>
        <v>0</v>
      </c>
    </row>
    <row r="14" spans="2:19" x14ac:dyDescent="0.25">
      <c r="B14" s="219" t="str">
        <f t="shared" si="4"/>
        <v/>
      </c>
      <c r="C14" s="307"/>
      <c r="D14" s="308"/>
      <c r="E14" s="309"/>
      <c r="F14" s="472"/>
      <c r="G14" s="378">
        <f t="shared" si="0"/>
        <v>0</v>
      </c>
      <c r="H14" s="313"/>
      <c r="I14" s="313"/>
      <c r="J14" s="385"/>
      <c r="K14" s="382">
        <f t="shared" si="1"/>
        <v>0</v>
      </c>
      <c r="L14" s="315"/>
      <c r="M14" s="474"/>
      <c r="N14" s="378">
        <f t="shared" si="2"/>
        <v>0</v>
      </c>
      <c r="O14" s="475"/>
      <c r="P14" s="476"/>
      <c r="Q14" s="387">
        <f t="shared" si="3"/>
        <v>0</v>
      </c>
    </row>
    <row r="15" spans="2:19" ht="14.45" x14ac:dyDescent="0.3">
      <c r="B15" s="219" t="str">
        <f t="shared" si="4"/>
        <v/>
      </c>
      <c r="C15" s="307"/>
      <c r="D15" s="308"/>
      <c r="E15" s="309"/>
      <c r="F15" s="472"/>
      <c r="G15" s="378">
        <f t="shared" si="0"/>
        <v>0</v>
      </c>
      <c r="H15" s="313"/>
      <c r="I15" s="313"/>
      <c r="J15" s="385"/>
      <c r="K15" s="382">
        <f t="shared" si="1"/>
        <v>0</v>
      </c>
      <c r="L15" s="315"/>
      <c r="M15" s="474"/>
      <c r="N15" s="378">
        <f t="shared" si="2"/>
        <v>0</v>
      </c>
      <c r="O15" s="475"/>
      <c r="P15" s="476"/>
      <c r="Q15" s="387">
        <f t="shared" si="3"/>
        <v>0</v>
      </c>
    </row>
    <row r="16" spans="2:19" x14ac:dyDescent="0.25">
      <c r="B16" s="219" t="str">
        <f t="shared" si="4"/>
        <v/>
      </c>
      <c r="C16" s="307"/>
      <c r="D16" s="308"/>
      <c r="E16" s="309"/>
      <c r="F16" s="472"/>
      <c r="G16" s="378">
        <f t="shared" si="0"/>
        <v>0</v>
      </c>
      <c r="H16" s="313"/>
      <c r="I16" s="313"/>
      <c r="J16" s="385"/>
      <c r="K16" s="382">
        <f t="shared" si="1"/>
        <v>0</v>
      </c>
      <c r="L16" s="315"/>
      <c r="M16" s="474"/>
      <c r="N16" s="378">
        <f t="shared" si="2"/>
        <v>0</v>
      </c>
      <c r="O16" s="475"/>
      <c r="P16" s="476"/>
      <c r="Q16" s="387">
        <f t="shared" si="3"/>
        <v>0</v>
      </c>
    </row>
    <row r="17" spans="2:17" x14ac:dyDescent="0.25">
      <c r="B17" s="219" t="str">
        <f t="shared" si="4"/>
        <v/>
      </c>
      <c r="C17" s="307"/>
      <c r="D17" s="308"/>
      <c r="E17" s="309"/>
      <c r="F17" s="472"/>
      <c r="G17" s="378">
        <f t="shared" si="0"/>
        <v>0</v>
      </c>
      <c r="H17" s="313"/>
      <c r="I17" s="313"/>
      <c r="J17" s="385"/>
      <c r="K17" s="382">
        <f t="shared" si="1"/>
        <v>0</v>
      </c>
      <c r="L17" s="315"/>
      <c r="M17" s="472"/>
      <c r="N17" s="378">
        <f t="shared" si="2"/>
        <v>0</v>
      </c>
      <c r="O17" s="475"/>
      <c r="P17" s="476"/>
      <c r="Q17" s="387">
        <f t="shared" si="3"/>
        <v>0</v>
      </c>
    </row>
    <row r="18" spans="2:17" ht="14.45" x14ac:dyDescent="0.3">
      <c r="B18" s="219" t="str">
        <f t="shared" si="4"/>
        <v/>
      </c>
      <c r="C18" s="307"/>
      <c r="D18" s="308"/>
      <c r="E18" s="309"/>
      <c r="F18" s="472"/>
      <c r="G18" s="378">
        <f t="shared" si="0"/>
        <v>0</v>
      </c>
      <c r="H18" s="313"/>
      <c r="I18" s="313"/>
      <c r="J18" s="385"/>
      <c r="K18" s="382">
        <f t="shared" si="1"/>
        <v>0</v>
      </c>
      <c r="L18" s="315"/>
      <c r="M18" s="474"/>
      <c r="N18" s="378">
        <f t="shared" si="2"/>
        <v>0</v>
      </c>
      <c r="O18" s="477"/>
      <c r="P18" s="476"/>
      <c r="Q18" s="387">
        <f t="shared" si="3"/>
        <v>0</v>
      </c>
    </row>
    <row r="19" spans="2:17" ht="14.45" x14ac:dyDescent="0.3">
      <c r="B19" s="219" t="str">
        <f t="shared" si="4"/>
        <v/>
      </c>
      <c r="C19" s="307"/>
      <c r="D19" s="308"/>
      <c r="E19" s="309"/>
      <c r="F19" s="472"/>
      <c r="G19" s="378">
        <f t="shared" si="0"/>
        <v>0</v>
      </c>
      <c r="H19" s="313"/>
      <c r="I19" s="313"/>
      <c r="J19" s="385"/>
      <c r="K19" s="382">
        <f t="shared" si="1"/>
        <v>0</v>
      </c>
      <c r="L19" s="315"/>
      <c r="M19" s="474"/>
      <c r="N19" s="378">
        <f t="shared" si="2"/>
        <v>0</v>
      </c>
      <c r="O19" s="475"/>
      <c r="P19" s="476"/>
      <c r="Q19" s="387">
        <f t="shared" si="3"/>
        <v>0</v>
      </c>
    </row>
    <row r="20" spans="2:17" ht="14.45" x14ac:dyDescent="0.3">
      <c r="B20" s="219" t="str">
        <f t="shared" si="4"/>
        <v/>
      </c>
      <c r="C20" s="307"/>
      <c r="D20" s="308"/>
      <c r="E20" s="309"/>
      <c r="F20" s="472"/>
      <c r="G20" s="378">
        <f t="shared" si="0"/>
        <v>0</v>
      </c>
      <c r="H20" s="313"/>
      <c r="I20" s="313"/>
      <c r="J20" s="385"/>
      <c r="K20" s="382">
        <f t="shared" si="1"/>
        <v>0</v>
      </c>
      <c r="L20" s="315"/>
      <c r="M20" s="474"/>
      <c r="N20" s="378">
        <f t="shared" si="2"/>
        <v>0</v>
      </c>
      <c r="O20" s="477"/>
      <c r="P20" s="476"/>
      <c r="Q20" s="387">
        <f t="shared" si="3"/>
        <v>0</v>
      </c>
    </row>
    <row r="21" spans="2:17" ht="14.45" x14ac:dyDescent="0.3">
      <c r="B21" s="219" t="str">
        <f t="shared" si="4"/>
        <v/>
      </c>
      <c r="C21" s="307"/>
      <c r="D21" s="308"/>
      <c r="E21" s="309"/>
      <c r="F21" s="472"/>
      <c r="G21" s="378">
        <f t="shared" si="0"/>
        <v>0</v>
      </c>
      <c r="H21" s="313"/>
      <c r="I21" s="313"/>
      <c r="J21" s="385"/>
      <c r="K21" s="382">
        <f t="shared" si="1"/>
        <v>0</v>
      </c>
      <c r="L21" s="315"/>
      <c r="M21" s="472"/>
      <c r="N21" s="378">
        <f t="shared" si="2"/>
        <v>0</v>
      </c>
      <c r="O21" s="477"/>
      <c r="P21" s="476"/>
      <c r="Q21" s="387">
        <f t="shared" si="3"/>
        <v>0</v>
      </c>
    </row>
    <row r="22" spans="2:17" ht="14.45" x14ac:dyDescent="0.3">
      <c r="B22" s="219" t="str">
        <f t="shared" si="4"/>
        <v/>
      </c>
      <c r="C22" s="307"/>
      <c r="D22" s="308"/>
      <c r="E22" s="309"/>
      <c r="F22" s="472"/>
      <c r="G22" s="378">
        <f t="shared" si="0"/>
        <v>0</v>
      </c>
      <c r="H22" s="313"/>
      <c r="I22" s="313"/>
      <c r="J22" s="385"/>
      <c r="K22" s="382">
        <f t="shared" si="1"/>
        <v>0</v>
      </c>
      <c r="L22" s="315"/>
      <c r="M22" s="472"/>
      <c r="N22" s="378">
        <f t="shared" si="2"/>
        <v>0</v>
      </c>
      <c r="O22" s="477"/>
      <c r="P22" s="476"/>
      <c r="Q22" s="387">
        <f t="shared" si="3"/>
        <v>0</v>
      </c>
    </row>
    <row r="23" spans="2:17" ht="14.45" x14ac:dyDescent="0.3">
      <c r="B23" s="219" t="str">
        <f t="shared" si="4"/>
        <v/>
      </c>
      <c r="C23" s="307"/>
      <c r="D23" s="308"/>
      <c r="E23" s="309"/>
      <c r="F23" s="472"/>
      <c r="G23" s="378">
        <f t="shared" si="0"/>
        <v>0</v>
      </c>
      <c r="H23" s="313"/>
      <c r="I23" s="313"/>
      <c r="J23" s="385"/>
      <c r="K23" s="382">
        <f t="shared" si="1"/>
        <v>0</v>
      </c>
      <c r="L23" s="315"/>
      <c r="M23" s="472"/>
      <c r="N23" s="378">
        <f t="shared" si="2"/>
        <v>0</v>
      </c>
      <c r="O23" s="477"/>
      <c r="P23" s="476"/>
      <c r="Q23" s="387">
        <f t="shared" si="3"/>
        <v>0</v>
      </c>
    </row>
    <row r="24" spans="2:17" ht="14.45" x14ac:dyDescent="0.3">
      <c r="B24" s="219" t="str">
        <f t="shared" si="4"/>
        <v/>
      </c>
      <c r="C24" s="307"/>
      <c r="D24" s="308"/>
      <c r="E24" s="309"/>
      <c r="F24" s="472"/>
      <c r="G24" s="378">
        <f t="shared" si="0"/>
        <v>0</v>
      </c>
      <c r="H24" s="313"/>
      <c r="I24" s="313"/>
      <c r="J24" s="385"/>
      <c r="K24" s="382">
        <f t="shared" si="1"/>
        <v>0</v>
      </c>
      <c r="L24" s="315"/>
      <c r="M24" s="472"/>
      <c r="N24" s="378">
        <f t="shared" si="2"/>
        <v>0</v>
      </c>
      <c r="O24" s="477"/>
      <c r="P24" s="476"/>
      <c r="Q24" s="387">
        <f t="shared" si="3"/>
        <v>0</v>
      </c>
    </row>
    <row r="25" spans="2:17" ht="14.45" x14ac:dyDescent="0.3">
      <c r="B25" s="219" t="str">
        <f t="shared" si="4"/>
        <v/>
      </c>
      <c r="C25" s="307"/>
      <c r="D25" s="308"/>
      <c r="E25" s="309"/>
      <c r="F25" s="472"/>
      <c r="G25" s="378">
        <f t="shared" si="0"/>
        <v>0</v>
      </c>
      <c r="H25" s="313"/>
      <c r="I25" s="313"/>
      <c r="J25" s="385"/>
      <c r="K25" s="382">
        <f t="shared" si="1"/>
        <v>0</v>
      </c>
      <c r="L25" s="315"/>
      <c r="M25" s="472"/>
      <c r="N25" s="378">
        <f t="shared" si="2"/>
        <v>0</v>
      </c>
      <c r="O25" s="477"/>
      <c r="P25" s="476"/>
      <c r="Q25" s="387">
        <f t="shared" si="3"/>
        <v>0</v>
      </c>
    </row>
    <row r="26" spans="2:17" x14ac:dyDescent="0.25">
      <c r="B26" s="219" t="str">
        <f t="shared" si="4"/>
        <v/>
      </c>
      <c r="C26" s="307"/>
      <c r="D26" s="308"/>
      <c r="E26" s="309"/>
      <c r="F26" s="472"/>
      <c r="G26" s="378">
        <f t="shared" si="0"/>
        <v>0</v>
      </c>
      <c r="H26" s="313"/>
      <c r="I26" s="313"/>
      <c r="J26" s="385"/>
      <c r="K26" s="382">
        <f t="shared" si="1"/>
        <v>0</v>
      </c>
      <c r="L26" s="315"/>
      <c r="M26" s="472"/>
      <c r="N26" s="378">
        <f t="shared" si="2"/>
        <v>0</v>
      </c>
      <c r="O26" s="477"/>
      <c r="P26" s="476"/>
      <c r="Q26" s="387">
        <f t="shared" si="3"/>
        <v>0</v>
      </c>
    </row>
    <row r="27" spans="2:17" ht="14.45" x14ac:dyDescent="0.3">
      <c r="B27" s="219" t="str">
        <f t="shared" si="4"/>
        <v/>
      </c>
      <c r="C27" s="307"/>
      <c r="D27" s="308"/>
      <c r="E27" s="309"/>
      <c r="F27" s="472"/>
      <c r="G27" s="378">
        <f t="shared" si="0"/>
        <v>0</v>
      </c>
      <c r="H27" s="313"/>
      <c r="I27" s="313"/>
      <c r="J27" s="385"/>
      <c r="K27" s="382">
        <f t="shared" si="1"/>
        <v>0</v>
      </c>
      <c r="L27" s="315"/>
      <c r="M27" s="472"/>
      <c r="N27" s="378">
        <f t="shared" si="2"/>
        <v>0</v>
      </c>
      <c r="O27" s="477"/>
      <c r="P27" s="476"/>
      <c r="Q27" s="387">
        <f t="shared" si="3"/>
        <v>0</v>
      </c>
    </row>
    <row r="28" spans="2:17" x14ac:dyDescent="0.25">
      <c r="B28" s="219" t="str">
        <f t="shared" si="4"/>
        <v/>
      </c>
      <c r="C28" s="307"/>
      <c r="D28" s="308"/>
      <c r="E28" s="309"/>
      <c r="F28" s="472"/>
      <c r="G28" s="378">
        <f t="shared" si="0"/>
        <v>0</v>
      </c>
      <c r="H28" s="313"/>
      <c r="I28" s="313"/>
      <c r="J28" s="385"/>
      <c r="K28" s="382">
        <f t="shared" si="1"/>
        <v>0</v>
      </c>
      <c r="L28" s="315"/>
      <c r="M28" s="472"/>
      <c r="N28" s="378">
        <f t="shared" si="2"/>
        <v>0</v>
      </c>
      <c r="O28" s="477"/>
      <c r="P28" s="476"/>
      <c r="Q28" s="387">
        <f t="shared" si="3"/>
        <v>0</v>
      </c>
    </row>
    <row r="29" spans="2:17" ht="14.45" x14ac:dyDescent="0.3">
      <c r="B29" s="219" t="str">
        <f t="shared" si="4"/>
        <v/>
      </c>
      <c r="C29" s="307"/>
      <c r="D29" s="308"/>
      <c r="E29" s="309"/>
      <c r="F29" s="472"/>
      <c r="G29" s="378">
        <f t="shared" si="0"/>
        <v>0</v>
      </c>
      <c r="H29" s="313"/>
      <c r="I29" s="313"/>
      <c r="J29" s="385"/>
      <c r="K29" s="382">
        <f t="shared" si="1"/>
        <v>0</v>
      </c>
      <c r="L29" s="315"/>
      <c r="M29" s="472"/>
      <c r="N29" s="378">
        <f t="shared" si="2"/>
        <v>0</v>
      </c>
      <c r="O29" s="477"/>
      <c r="P29" s="476"/>
      <c r="Q29" s="387">
        <f t="shared" si="3"/>
        <v>0</v>
      </c>
    </row>
    <row r="30" spans="2:17" ht="14.45" x14ac:dyDescent="0.3">
      <c r="B30" s="219" t="str">
        <f t="shared" si="4"/>
        <v/>
      </c>
      <c r="C30" s="307"/>
      <c r="D30" s="308"/>
      <c r="E30" s="309"/>
      <c r="F30" s="472"/>
      <c r="G30" s="378">
        <f t="shared" si="0"/>
        <v>0</v>
      </c>
      <c r="H30" s="313"/>
      <c r="I30" s="313"/>
      <c r="J30" s="385"/>
      <c r="K30" s="382">
        <f t="shared" si="1"/>
        <v>0</v>
      </c>
      <c r="L30" s="315"/>
      <c r="M30" s="472"/>
      <c r="N30" s="378">
        <f t="shared" si="2"/>
        <v>0</v>
      </c>
      <c r="O30" s="475"/>
      <c r="P30" s="476"/>
      <c r="Q30" s="387">
        <f t="shared" si="3"/>
        <v>0</v>
      </c>
    </row>
    <row r="31" spans="2:17" x14ac:dyDescent="0.25">
      <c r="B31" s="219" t="str">
        <f t="shared" si="4"/>
        <v/>
      </c>
      <c r="C31" s="307"/>
      <c r="D31" s="308"/>
      <c r="E31" s="309"/>
      <c r="F31" s="472"/>
      <c r="G31" s="378">
        <f t="shared" si="0"/>
        <v>0</v>
      </c>
      <c r="H31" s="313"/>
      <c r="I31" s="313"/>
      <c r="J31" s="385"/>
      <c r="K31" s="382">
        <f t="shared" si="1"/>
        <v>0</v>
      </c>
      <c r="L31" s="315"/>
      <c r="M31" s="472"/>
      <c r="N31" s="378">
        <f t="shared" si="2"/>
        <v>0</v>
      </c>
      <c r="O31" s="475"/>
      <c r="P31" s="476"/>
      <c r="Q31" s="387">
        <f t="shared" si="3"/>
        <v>0</v>
      </c>
    </row>
    <row r="32" spans="2:17" x14ac:dyDescent="0.25">
      <c r="B32" s="219" t="str">
        <f t="shared" si="4"/>
        <v/>
      </c>
      <c r="C32" s="307"/>
      <c r="D32" s="308"/>
      <c r="E32" s="309"/>
      <c r="F32" s="472"/>
      <c r="G32" s="378">
        <f t="shared" si="0"/>
        <v>0</v>
      </c>
      <c r="H32" s="313"/>
      <c r="I32" s="313"/>
      <c r="J32" s="385"/>
      <c r="K32" s="382">
        <f t="shared" si="1"/>
        <v>0</v>
      </c>
      <c r="L32" s="315"/>
      <c r="M32" s="472"/>
      <c r="N32" s="378">
        <f t="shared" si="2"/>
        <v>0</v>
      </c>
      <c r="O32" s="477"/>
      <c r="P32" s="476"/>
      <c r="Q32" s="387">
        <f t="shared" si="3"/>
        <v>0</v>
      </c>
    </row>
    <row r="33" spans="2:17" x14ac:dyDescent="0.25">
      <c r="B33" s="219" t="str">
        <f t="shared" si="4"/>
        <v/>
      </c>
      <c r="C33" s="307"/>
      <c r="D33" s="308"/>
      <c r="E33" s="309"/>
      <c r="F33" s="472"/>
      <c r="G33" s="378">
        <f t="shared" si="0"/>
        <v>0</v>
      </c>
      <c r="H33" s="313"/>
      <c r="I33" s="313"/>
      <c r="J33" s="385"/>
      <c r="K33" s="382">
        <f t="shared" si="1"/>
        <v>0</v>
      </c>
      <c r="L33" s="315"/>
      <c r="M33" s="472"/>
      <c r="N33" s="378">
        <f t="shared" si="2"/>
        <v>0</v>
      </c>
      <c r="O33" s="477"/>
      <c r="P33" s="476"/>
      <c r="Q33" s="387">
        <f t="shared" si="3"/>
        <v>0</v>
      </c>
    </row>
    <row r="34" spans="2:17" x14ac:dyDescent="0.25">
      <c r="B34" s="219" t="str">
        <f t="shared" si="4"/>
        <v/>
      </c>
      <c r="C34" s="307"/>
      <c r="D34" s="308"/>
      <c r="E34" s="309"/>
      <c r="F34" s="472"/>
      <c r="G34" s="378">
        <f t="shared" si="0"/>
        <v>0</v>
      </c>
      <c r="H34" s="313"/>
      <c r="I34" s="313"/>
      <c r="J34" s="385"/>
      <c r="K34" s="382">
        <f t="shared" si="1"/>
        <v>0</v>
      </c>
      <c r="L34" s="315"/>
      <c r="M34" s="472"/>
      <c r="N34" s="378">
        <f t="shared" si="2"/>
        <v>0</v>
      </c>
      <c r="O34" s="475"/>
      <c r="P34" s="476"/>
      <c r="Q34" s="387">
        <f t="shared" si="3"/>
        <v>0</v>
      </c>
    </row>
    <row r="35" spans="2:17" x14ac:dyDescent="0.25">
      <c r="B35" s="219" t="str">
        <f t="shared" si="4"/>
        <v/>
      </c>
      <c r="C35" s="307"/>
      <c r="D35" s="308"/>
      <c r="E35" s="309"/>
      <c r="F35" s="472"/>
      <c r="G35" s="378">
        <f t="shared" si="0"/>
        <v>0</v>
      </c>
      <c r="H35" s="313"/>
      <c r="I35" s="313"/>
      <c r="J35" s="385"/>
      <c r="K35" s="382">
        <f t="shared" si="1"/>
        <v>0</v>
      </c>
      <c r="L35" s="315"/>
      <c r="M35" s="472"/>
      <c r="N35" s="378">
        <f t="shared" si="2"/>
        <v>0</v>
      </c>
      <c r="O35" s="477"/>
      <c r="P35" s="476"/>
      <c r="Q35" s="387">
        <f t="shared" si="3"/>
        <v>0</v>
      </c>
    </row>
    <row r="36" spans="2:17" x14ac:dyDescent="0.25">
      <c r="B36" s="219" t="str">
        <f t="shared" si="4"/>
        <v/>
      </c>
      <c r="C36" s="307"/>
      <c r="D36" s="308"/>
      <c r="E36" s="309"/>
      <c r="F36" s="472"/>
      <c r="G36" s="378">
        <f t="shared" si="0"/>
        <v>0</v>
      </c>
      <c r="H36" s="313"/>
      <c r="I36" s="313"/>
      <c r="J36" s="385"/>
      <c r="K36" s="382">
        <f t="shared" si="1"/>
        <v>0</v>
      </c>
      <c r="L36" s="315"/>
      <c r="M36" s="472"/>
      <c r="N36" s="378">
        <f t="shared" si="2"/>
        <v>0</v>
      </c>
      <c r="O36" s="477"/>
      <c r="P36" s="476"/>
      <c r="Q36" s="387">
        <f t="shared" si="3"/>
        <v>0</v>
      </c>
    </row>
    <row r="37" spans="2:17" ht="14.45" x14ac:dyDescent="0.3">
      <c r="B37" s="219" t="str">
        <f t="shared" si="4"/>
        <v/>
      </c>
      <c r="C37" s="307"/>
      <c r="D37" s="308"/>
      <c r="E37" s="309"/>
      <c r="F37" s="472"/>
      <c r="G37" s="378">
        <f t="shared" si="0"/>
        <v>0</v>
      </c>
      <c r="H37" s="313"/>
      <c r="I37" s="313"/>
      <c r="J37" s="385"/>
      <c r="K37" s="382">
        <f t="shared" si="1"/>
        <v>0</v>
      </c>
      <c r="L37" s="315"/>
      <c r="M37" s="472"/>
      <c r="N37" s="378">
        <f t="shared" si="2"/>
        <v>0</v>
      </c>
      <c r="O37" s="477"/>
      <c r="P37" s="476"/>
      <c r="Q37" s="387">
        <f t="shared" si="3"/>
        <v>0</v>
      </c>
    </row>
    <row r="38" spans="2:17" ht="14.45" x14ac:dyDescent="0.3">
      <c r="B38" s="219" t="str">
        <f t="shared" si="4"/>
        <v/>
      </c>
      <c r="C38" s="307"/>
      <c r="D38" s="308"/>
      <c r="E38" s="309"/>
      <c r="F38" s="472"/>
      <c r="G38" s="378">
        <f t="shared" si="0"/>
        <v>0</v>
      </c>
      <c r="H38" s="313"/>
      <c r="I38" s="313"/>
      <c r="J38" s="385"/>
      <c r="K38" s="382">
        <f t="shared" si="1"/>
        <v>0</v>
      </c>
      <c r="L38" s="315"/>
      <c r="M38" s="472"/>
      <c r="N38" s="378">
        <f t="shared" si="2"/>
        <v>0</v>
      </c>
      <c r="O38" s="477"/>
      <c r="P38" s="476"/>
      <c r="Q38" s="387">
        <f t="shared" si="3"/>
        <v>0</v>
      </c>
    </row>
    <row r="39" spans="2:17" x14ac:dyDescent="0.25">
      <c r="B39" s="219" t="str">
        <f t="shared" si="4"/>
        <v/>
      </c>
      <c r="C39" s="307"/>
      <c r="D39" s="308"/>
      <c r="E39" s="309"/>
      <c r="F39" s="472"/>
      <c r="G39" s="378">
        <f t="shared" si="0"/>
        <v>0</v>
      </c>
      <c r="H39" s="313"/>
      <c r="I39" s="313"/>
      <c r="J39" s="385"/>
      <c r="K39" s="382">
        <f t="shared" si="1"/>
        <v>0</v>
      </c>
      <c r="L39" s="315"/>
      <c r="M39" s="472"/>
      <c r="N39" s="378">
        <f t="shared" si="2"/>
        <v>0</v>
      </c>
      <c r="O39" s="477"/>
      <c r="P39" s="476"/>
      <c r="Q39" s="387">
        <f t="shared" si="3"/>
        <v>0</v>
      </c>
    </row>
    <row r="40" spans="2:17" ht="14.45" x14ac:dyDescent="0.3">
      <c r="B40" s="219" t="str">
        <f t="shared" si="4"/>
        <v/>
      </c>
      <c r="C40" s="307"/>
      <c r="D40" s="308"/>
      <c r="E40" s="309"/>
      <c r="F40" s="472"/>
      <c r="G40" s="378">
        <f t="shared" si="0"/>
        <v>0</v>
      </c>
      <c r="H40" s="313"/>
      <c r="I40" s="313"/>
      <c r="J40" s="385"/>
      <c r="K40" s="382">
        <f t="shared" si="1"/>
        <v>0</v>
      </c>
      <c r="L40" s="315"/>
      <c r="M40" s="472"/>
      <c r="N40" s="378">
        <f t="shared" si="2"/>
        <v>0</v>
      </c>
      <c r="O40" s="477"/>
      <c r="P40" s="476"/>
      <c r="Q40" s="387">
        <f t="shared" si="3"/>
        <v>0</v>
      </c>
    </row>
    <row r="41" spans="2:17" ht="14.45" x14ac:dyDescent="0.3">
      <c r="B41" s="219" t="str">
        <f t="shared" si="4"/>
        <v/>
      </c>
      <c r="C41" s="307"/>
      <c r="D41" s="308"/>
      <c r="E41" s="309"/>
      <c r="F41" s="472"/>
      <c r="G41" s="378">
        <f t="shared" si="0"/>
        <v>0</v>
      </c>
      <c r="H41" s="313"/>
      <c r="I41" s="313"/>
      <c r="J41" s="385"/>
      <c r="K41" s="382">
        <f t="shared" si="1"/>
        <v>0</v>
      </c>
      <c r="L41" s="315"/>
      <c r="M41" s="472"/>
      <c r="N41" s="378">
        <f t="shared" si="2"/>
        <v>0</v>
      </c>
      <c r="O41" s="477"/>
      <c r="P41" s="476"/>
      <c r="Q41" s="387">
        <f t="shared" si="3"/>
        <v>0</v>
      </c>
    </row>
    <row r="42" spans="2:17" ht="14.45" x14ac:dyDescent="0.3">
      <c r="B42" s="219" t="str">
        <f t="shared" si="4"/>
        <v/>
      </c>
      <c r="C42" s="307"/>
      <c r="D42" s="308"/>
      <c r="E42" s="309"/>
      <c r="F42" s="472"/>
      <c r="G42" s="378">
        <f t="shared" si="0"/>
        <v>0</v>
      </c>
      <c r="H42" s="313"/>
      <c r="I42" s="313"/>
      <c r="J42" s="385"/>
      <c r="K42" s="382">
        <f t="shared" si="1"/>
        <v>0</v>
      </c>
      <c r="L42" s="315"/>
      <c r="M42" s="472"/>
      <c r="N42" s="378">
        <f t="shared" si="2"/>
        <v>0</v>
      </c>
      <c r="O42" s="477"/>
      <c r="P42" s="476"/>
      <c r="Q42" s="387">
        <f t="shared" si="3"/>
        <v>0</v>
      </c>
    </row>
    <row r="43" spans="2:17" x14ac:dyDescent="0.25">
      <c r="B43" s="219" t="str">
        <f t="shared" si="4"/>
        <v/>
      </c>
      <c r="C43" s="307"/>
      <c r="D43" s="308"/>
      <c r="E43" s="309"/>
      <c r="F43" s="472"/>
      <c r="G43" s="378">
        <f t="shared" si="0"/>
        <v>0</v>
      </c>
      <c r="H43" s="313"/>
      <c r="I43" s="313"/>
      <c r="J43" s="385"/>
      <c r="K43" s="382">
        <f t="shared" si="1"/>
        <v>0</v>
      </c>
      <c r="L43" s="315"/>
      <c r="M43" s="472"/>
      <c r="N43" s="378">
        <f t="shared" si="2"/>
        <v>0</v>
      </c>
      <c r="O43" s="477"/>
      <c r="P43" s="476"/>
      <c r="Q43" s="387">
        <f t="shared" si="3"/>
        <v>0</v>
      </c>
    </row>
    <row r="44" spans="2:17" x14ac:dyDescent="0.25">
      <c r="B44" s="219" t="str">
        <f t="shared" si="4"/>
        <v/>
      </c>
      <c r="C44" s="307"/>
      <c r="D44" s="308"/>
      <c r="E44" s="309"/>
      <c r="F44" s="472"/>
      <c r="G44" s="378">
        <f t="shared" si="0"/>
        <v>0</v>
      </c>
      <c r="H44" s="313"/>
      <c r="I44" s="313"/>
      <c r="J44" s="385"/>
      <c r="K44" s="382">
        <f t="shared" si="1"/>
        <v>0</v>
      </c>
      <c r="L44" s="315"/>
      <c r="M44" s="472"/>
      <c r="N44" s="378">
        <f t="shared" si="2"/>
        <v>0</v>
      </c>
      <c r="O44" s="477"/>
      <c r="P44" s="476"/>
      <c r="Q44" s="387">
        <f t="shared" si="3"/>
        <v>0</v>
      </c>
    </row>
    <row r="45" spans="2:17" x14ac:dyDescent="0.25">
      <c r="B45" s="219" t="str">
        <f t="shared" si="4"/>
        <v/>
      </c>
      <c r="C45" s="307"/>
      <c r="D45" s="308"/>
      <c r="E45" s="309"/>
      <c r="F45" s="472"/>
      <c r="G45" s="378">
        <f t="shared" si="0"/>
        <v>0</v>
      </c>
      <c r="H45" s="313"/>
      <c r="I45" s="313"/>
      <c r="J45" s="385"/>
      <c r="K45" s="382">
        <f t="shared" si="1"/>
        <v>0</v>
      </c>
      <c r="L45" s="315"/>
      <c r="M45" s="472"/>
      <c r="N45" s="378">
        <f t="shared" si="2"/>
        <v>0</v>
      </c>
      <c r="O45" s="477"/>
      <c r="P45" s="476"/>
      <c r="Q45" s="387">
        <f t="shared" si="3"/>
        <v>0</v>
      </c>
    </row>
    <row r="46" spans="2:17" x14ac:dyDescent="0.25">
      <c r="B46" s="219" t="str">
        <f t="shared" si="4"/>
        <v/>
      </c>
      <c r="C46" s="307"/>
      <c r="D46" s="308"/>
      <c r="E46" s="309"/>
      <c r="F46" s="472"/>
      <c r="G46" s="378">
        <f t="shared" si="0"/>
        <v>0</v>
      </c>
      <c r="H46" s="313"/>
      <c r="I46" s="313"/>
      <c r="J46" s="385"/>
      <c r="K46" s="382">
        <f t="shared" si="1"/>
        <v>0</v>
      </c>
      <c r="L46" s="315"/>
      <c r="M46" s="472"/>
      <c r="N46" s="378">
        <f t="shared" si="2"/>
        <v>0</v>
      </c>
      <c r="O46" s="477"/>
      <c r="P46" s="476"/>
      <c r="Q46" s="387">
        <f t="shared" si="3"/>
        <v>0</v>
      </c>
    </row>
    <row r="47" spans="2:17" x14ac:dyDescent="0.25">
      <c r="B47" s="219" t="str">
        <f t="shared" si="4"/>
        <v/>
      </c>
      <c r="C47" s="307"/>
      <c r="D47" s="308"/>
      <c r="E47" s="309"/>
      <c r="F47" s="472"/>
      <c r="G47" s="378">
        <f t="shared" si="0"/>
        <v>0</v>
      </c>
      <c r="H47" s="313"/>
      <c r="I47" s="313"/>
      <c r="J47" s="385"/>
      <c r="K47" s="382">
        <f t="shared" si="1"/>
        <v>0</v>
      </c>
      <c r="L47" s="315"/>
      <c r="M47" s="472"/>
      <c r="N47" s="378">
        <f t="shared" si="2"/>
        <v>0</v>
      </c>
      <c r="O47" s="477"/>
      <c r="P47" s="476"/>
      <c r="Q47" s="387">
        <f t="shared" si="3"/>
        <v>0</v>
      </c>
    </row>
    <row r="48" spans="2:17" x14ac:dyDescent="0.25">
      <c r="B48" s="219" t="str">
        <f t="shared" si="4"/>
        <v/>
      </c>
      <c r="C48" s="307"/>
      <c r="D48" s="308"/>
      <c r="E48" s="309"/>
      <c r="F48" s="472"/>
      <c r="G48" s="378">
        <f t="shared" si="0"/>
        <v>0</v>
      </c>
      <c r="H48" s="313"/>
      <c r="I48" s="313"/>
      <c r="J48" s="385"/>
      <c r="K48" s="382">
        <f t="shared" si="1"/>
        <v>0</v>
      </c>
      <c r="L48" s="315"/>
      <c r="M48" s="472"/>
      <c r="N48" s="378">
        <f t="shared" si="2"/>
        <v>0</v>
      </c>
      <c r="O48" s="477"/>
      <c r="P48" s="476"/>
      <c r="Q48" s="387">
        <f t="shared" si="3"/>
        <v>0</v>
      </c>
    </row>
    <row r="49" spans="2:17" x14ac:dyDescent="0.25">
      <c r="B49" s="219" t="str">
        <f t="shared" si="4"/>
        <v/>
      </c>
      <c r="C49" s="307"/>
      <c r="D49" s="308"/>
      <c r="E49" s="309"/>
      <c r="F49" s="472"/>
      <c r="G49" s="378">
        <f t="shared" si="0"/>
        <v>0</v>
      </c>
      <c r="H49" s="313"/>
      <c r="I49" s="313"/>
      <c r="J49" s="385"/>
      <c r="K49" s="382">
        <f t="shared" si="1"/>
        <v>0</v>
      </c>
      <c r="L49" s="315"/>
      <c r="M49" s="472"/>
      <c r="N49" s="378">
        <f t="shared" si="2"/>
        <v>0</v>
      </c>
      <c r="O49" s="477"/>
      <c r="P49" s="476"/>
      <c r="Q49" s="387">
        <f t="shared" si="3"/>
        <v>0</v>
      </c>
    </row>
    <row r="50" spans="2:17" x14ac:dyDescent="0.25">
      <c r="B50" s="219" t="str">
        <f t="shared" si="4"/>
        <v/>
      </c>
      <c r="C50" s="307"/>
      <c r="D50" s="308"/>
      <c r="E50" s="309"/>
      <c r="F50" s="472"/>
      <c r="G50" s="378">
        <f t="shared" si="0"/>
        <v>0</v>
      </c>
      <c r="H50" s="313"/>
      <c r="I50" s="313"/>
      <c r="J50" s="385"/>
      <c r="K50" s="382">
        <f t="shared" si="1"/>
        <v>0</v>
      </c>
      <c r="L50" s="315"/>
      <c r="M50" s="472"/>
      <c r="N50" s="378">
        <f t="shared" si="2"/>
        <v>0</v>
      </c>
      <c r="O50" s="477"/>
      <c r="P50" s="476"/>
      <c r="Q50" s="387">
        <f t="shared" si="3"/>
        <v>0</v>
      </c>
    </row>
    <row r="51" spans="2:17" x14ac:dyDescent="0.25">
      <c r="B51" s="219" t="str">
        <f t="shared" si="4"/>
        <v/>
      </c>
      <c r="C51" s="307"/>
      <c r="D51" s="308"/>
      <c r="E51" s="309"/>
      <c r="F51" s="472"/>
      <c r="G51" s="378">
        <f t="shared" si="0"/>
        <v>0</v>
      </c>
      <c r="H51" s="313"/>
      <c r="I51" s="313"/>
      <c r="J51" s="385"/>
      <c r="K51" s="382">
        <f t="shared" si="1"/>
        <v>0</v>
      </c>
      <c r="L51" s="315"/>
      <c r="M51" s="472"/>
      <c r="N51" s="378">
        <f t="shared" si="2"/>
        <v>0</v>
      </c>
      <c r="O51" s="477"/>
      <c r="P51" s="476"/>
      <c r="Q51" s="387">
        <f t="shared" si="3"/>
        <v>0</v>
      </c>
    </row>
    <row r="52" spans="2:17" x14ac:dyDescent="0.25">
      <c r="B52" s="219" t="str">
        <f t="shared" si="4"/>
        <v/>
      </c>
      <c r="C52" s="307"/>
      <c r="D52" s="308"/>
      <c r="E52" s="309"/>
      <c r="F52" s="472"/>
      <c r="G52" s="378">
        <f t="shared" si="0"/>
        <v>0</v>
      </c>
      <c r="H52" s="313"/>
      <c r="I52" s="313"/>
      <c r="J52" s="385"/>
      <c r="K52" s="382">
        <f t="shared" si="1"/>
        <v>0</v>
      </c>
      <c r="L52" s="315"/>
      <c r="M52" s="472"/>
      <c r="N52" s="378">
        <f t="shared" si="2"/>
        <v>0</v>
      </c>
      <c r="O52" s="477"/>
      <c r="P52" s="476"/>
      <c r="Q52" s="387">
        <f t="shared" si="3"/>
        <v>0</v>
      </c>
    </row>
    <row r="53" spans="2:17" x14ac:dyDescent="0.25">
      <c r="B53" s="219" t="str">
        <f t="shared" si="4"/>
        <v/>
      </c>
      <c r="C53" s="307"/>
      <c r="D53" s="308"/>
      <c r="E53" s="309"/>
      <c r="F53" s="472"/>
      <c r="G53" s="378">
        <f t="shared" si="0"/>
        <v>0</v>
      </c>
      <c r="H53" s="313"/>
      <c r="I53" s="313"/>
      <c r="J53" s="385"/>
      <c r="K53" s="382">
        <f t="shared" si="1"/>
        <v>0</v>
      </c>
      <c r="L53" s="315"/>
      <c r="M53" s="472"/>
      <c r="N53" s="378">
        <f t="shared" si="2"/>
        <v>0</v>
      </c>
      <c r="O53" s="477"/>
      <c r="P53" s="476"/>
      <c r="Q53" s="387">
        <f t="shared" si="3"/>
        <v>0</v>
      </c>
    </row>
    <row r="54" spans="2:17" x14ac:dyDescent="0.25">
      <c r="B54" s="219" t="str">
        <f t="shared" si="4"/>
        <v/>
      </c>
      <c r="C54" s="307"/>
      <c r="D54" s="308"/>
      <c r="E54" s="309"/>
      <c r="F54" s="472"/>
      <c r="G54" s="378">
        <f t="shared" si="0"/>
        <v>0</v>
      </c>
      <c r="H54" s="313"/>
      <c r="I54" s="313"/>
      <c r="J54" s="385"/>
      <c r="K54" s="382">
        <f t="shared" si="1"/>
        <v>0</v>
      </c>
      <c r="L54" s="315"/>
      <c r="M54" s="472"/>
      <c r="N54" s="378">
        <f t="shared" si="2"/>
        <v>0</v>
      </c>
      <c r="O54" s="477"/>
      <c r="P54" s="476"/>
      <c r="Q54" s="387">
        <f t="shared" si="3"/>
        <v>0</v>
      </c>
    </row>
    <row r="55" spans="2:17" x14ac:dyDescent="0.25">
      <c r="B55" s="219" t="str">
        <f t="shared" si="4"/>
        <v/>
      </c>
      <c r="C55" s="307"/>
      <c r="D55" s="308"/>
      <c r="E55" s="309"/>
      <c r="F55" s="472"/>
      <c r="G55" s="378">
        <f t="shared" si="0"/>
        <v>0</v>
      </c>
      <c r="H55" s="313"/>
      <c r="I55" s="313"/>
      <c r="J55" s="385"/>
      <c r="K55" s="382">
        <f t="shared" si="1"/>
        <v>0</v>
      </c>
      <c r="L55" s="315"/>
      <c r="M55" s="472"/>
      <c r="N55" s="378">
        <f t="shared" si="2"/>
        <v>0</v>
      </c>
      <c r="O55" s="477"/>
      <c r="P55" s="476"/>
      <c r="Q55" s="387">
        <f t="shared" si="3"/>
        <v>0</v>
      </c>
    </row>
    <row r="56" spans="2:17" x14ac:dyDescent="0.25">
      <c r="B56" s="219" t="str">
        <f t="shared" si="4"/>
        <v/>
      </c>
      <c r="C56" s="307"/>
      <c r="D56" s="308"/>
      <c r="E56" s="309"/>
      <c r="F56" s="472"/>
      <c r="G56" s="378">
        <f t="shared" si="0"/>
        <v>0</v>
      </c>
      <c r="H56" s="313"/>
      <c r="I56" s="313"/>
      <c r="J56" s="385"/>
      <c r="K56" s="382">
        <f t="shared" si="1"/>
        <v>0</v>
      </c>
      <c r="L56" s="315"/>
      <c r="M56" s="472"/>
      <c r="N56" s="378">
        <f t="shared" si="2"/>
        <v>0</v>
      </c>
      <c r="O56" s="477"/>
      <c r="P56" s="476"/>
      <c r="Q56" s="387">
        <f t="shared" si="3"/>
        <v>0</v>
      </c>
    </row>
    <row r="57" spans="2:17" x14ac:dyDescent="0.25">
      <c r="B57" s="219" t="str">
        <f t="shared" si="4"/>
        <v/>
      </c>
      <c r="C57" s="307"/>
      <c r="D57" s="308"/>
      <c r="E57" s="309"/>
      <c r="F57" s="472"/>
      <c r="G57" s="378">
        <f t="shared" si="0"/>
        <v>0</v>
      </c>
      <c r="H57" s="313"/>
      <c r="I57" s="313"/>
      <c r="J57" s="385"/>
      <c r="K57" s="382">
        <f t="shared" si="1"/>
        <v>0</v>
      </c>
      <c r="L57" s="315"/>
      <c r="M57" s="472"/>
      <c r="N57" s="378">
        <f t="shared" si="2"/>
        <v>0</v>
      </c>
      <c r="O57" s="477"/>
      <c r="P57" s="476"/>
      <c r="Q57" s="387">
        <f t="shared" si="3"/>
        <v>0</v>
      </c>
    </row>
    <row r="58" spans="2:17" x14ac:dyDescent="0.25">
      <c r="B58" s="219" t="str">
        <f t="shared" si="4"/>
        <v/>
      </c>
      <c r="C58" s="307"/>
      <c r="D58" s="308"/>
      <c r="E58" s="309"/>
      <c r="F58" s="472"/>
      <c r="G58" s="378">
        <f t="shared" si="0"/>
        <v>0</v>
      </c>
      <c r="H58" s="313"/>
      <c r="I58" s="313"/>
      <c r="J58" s="385"/>
      <c r="K58" s="382">
        <f t="shared" si="1"/>
        <v>0</v>
      </c>
      <c r="L58" s="315"/>
      <c r="M58" s="472"/>
      <c r="N58" s="378">
        <f t="shared" si="2"/>
        <v>0</v>
      </c>
      <c r="O58" s="477"/>
      <c r="P58" s="476"/>
      <c r="Q58" s="387">
        <f t="shared" si="3"/>
        <v>0</v>
      </c>
    </row>
    <row r="59" spans="2:17" x14ac:dyDescent="0.25">
      <c r="B59" s="219" t="str">
        <f t="shared" si="4"/>
        <v/>
      </c>
      <c r="C59" s="307"/>
      <c r="D59" s="308"/>
      <c r="E59" s="309"/>
      <c r="F59" s="472"/>
      <c r="G59" s="378">
        <f t="shared" si="0"/>
        <v>0</v>
      </c>
      <c r="H59" s="313"/>
      <c r="I59" s="313"/>
      <c r="J59" s="385"/>
      <c r="K59" s="382">
        <f t="shared" si="1"/>
        <v>0</v>
      </c>
      <c r="L59" s="315"/>
      <c r="M59" s="472"/>
      <c r="N59" s="378">
        <f t="shared" si="2"/>
        <v>0</v>
      </c>
      <c r="O59" s="477"/>
      <c r="P59" s="476"/>
      <c r="Q59" s="387">
        <f t="shared" si="3"/>
        <v>0</v>
      </c>
    </row>
    <row r="60" spans="2:17" x14ac:dyDescent="0.25">
      <c r="B60" s="219" t="str">
        <f t="shared" si="4"/>
        <v/>
      </c>
      <c r="C60" s="307"/>
      <c r="D60" s="308"/>
      <c r="E60" s="309"/>
      <c r="F60" s="472"/>
      <c r="G60" s="378">
        <f t="shared" si="0"/>
        <v>0</v>
      </c>
      <c r="H60" s="313"/>
      <c r="I60" s="313"/>
      <c r="J60" s="385"/>
      <c r="K60" s="382">
        <f t="shared" si="1"/>
        <v>0</v>
      </c>
      <c r="L60" s="315"/>
      <c r="M60" s="472"/>
      <c r="N60" s="378">
        <f t="shared" si="2"/>
        <v>0</v>
      </c>
      <c r="O60" s="477"/>
      <c r="P60" s="476"/>
      <c r="Q60" s="387">
        <f t="shared" si="3"/>
        <v>0</v>
      </c>
    </row>
    <row r="61" spans="2:17" x14ac:dyDescent="0.25">
      <c r="B61" s="219" t="str">
        <f t="shared" si="4"/>
        <v/>
      </c>
      <c r="C61" s="307"/>
      <c r="D61" s="308"/>
      <c r="E61" s="309"/>
      <c r="F61" s="472"/>
      <c r="G61" s="378">
        <f t="shared" si="0"/>
        <v>0</v>
      </c>
      <c r="H61" s="313"/>
      <c r="I61" s="313"/>
      <c r="J61" s="385"/>
      <c r="K61" s="382">
        <f t="shared" si="1"/>
        <v>0</v>
      </c>
      <c r="L61" s="315"/>
      <c r="M61" s="472"/>
      <c r="N61" s="378">
        <f t="shared" si="2"/>
        <v>0</v>
      </c>
      <c r="O61" s="477"/>
      <c r="P61" s="476"/>
      <c r="Q61" s="387">
        <f t="shared" si="3"/>
        <v>0</v>
      </c>
    </row>
    <row r="62" spans="2:17" x14ac:dyDescent="0.25">
      <c r="B62" s="219" t="str">
        <f t="shared" si="4"/>
        <v/>
      </c>
      <c r="C62" s="307"/>
      <c r="D62" s="308"/>
      <c r="E62" s="309"/>
      <c r="F62" s="472"/>
      <c r="G62" s="378">
        <f t="shared" si="0"/>
        <v>0</v>
      </c>
      <c r="H62" s="313"/>
      <c r="I62" s="313"/>
      <c r="J62" s="385"/>
      <c r="K62" s="382">
        <f t="shared" si="1"/>
        <v>0</v>
      </c>
      <c r="L62" s="315"/>
      <c r="M62" s="472"/>
      <c r="N62" s="378">
        <f t="shared" si="2"/>
        <v>0</v>
      </c>
      <c r="O62" s="477"/>
      <c r="P62" s="476"/>
      <c r="Q62" s="387">
        <f t="shared" si="3"/>
        <v>0</v>
      </c>
    </row>
    <row r="63" spans="2:17" x14ac:dyDescent="0.25">
      <c r="B63" s="219" t="str">
        <f t="shared" si="4"/>
        <v/>
      </c>
      <c r="C63" s="307"/>
      <c r="D63" s="308"/>
      <c r="E63" s="309"/>
      <c r="F63" s="472"/>
      <c r="G63" s="378">
        <f t="shared" si="0"/>
        <v>0</v>
      </c>
      <c r="H63" s="313"/>
      <c r="I63" s="313"/>
      <c r="J63" s="385"/>
      <c r="K63" s="382">
        <f t="shared" si="1"/>
        <v>0</v>
      </c>
      <c r="L63" s="315"/>
      <c r="M63" s="472"/>
      <c r="N63" s="378">
        <f t="shared" si="2"/>
        <v>0</v>
      </c>
      <c r="O63" s="477"/>
      <c r="P63" s="476"/>
      <c r="Q63" s="387">
        <f t="shared" si="3"/>
        <v>0</v>
      </c>
    </row>
    <row r="64" spans="2:17" x14ac:dyDescent="0.25">
      <c r="B64" s="219" t="str">
        <f t="shared" si="4"/>
        <v/>
      </c>
      <c r="C64" s="307"/>
      <c r="D64" s="308"/>
      <c r="E64" s="309"/>
      <c r="F64" s="472"/>
      <c r="G64" s="378">
        <f t="shared" si="0"/>
        <v>0</v>
      </c>
      <c r="H64" s="313"/>
      <c r="I64" s="313"/>
      <c r="J64" s="385"/>
      <c r="K64" s="382">
        <f t="shared" si="1"/>
        <v>0</v>
      </c>
      <c r="L64" s="315"/>
      <c r="M64" s="472"/>
      <c r="N64" s="378">
        <f t="shared" si="2"/>
        <v>0</v>
      </c>
      <c r="O64" s="477"/>
      <c r="P64" s="476"/>
      <c r="Q64" s="387">
        <f t="shared" si="3"/>
        <v>0</v>
      </c>
    </row>
    <row r="65" spans="2:17" x14ac:dyDescent="0.25">
      <c r="B65" s="219" t="str">
        <f t="shared" si="4"/>
        <v/>
      </c>
      <c r="C65" s="307"/>
      <c r="D65" s="308"/>
      <c r="E65" s="309"/>
      <c r="F65" s="472"/>
      <c r="G65" s="378">
        <f t="shared" si="0"/>
        <v>0</v>
      </c>
      <c r="H65" s="313"/>
      <c r="I65" s="313"/>
      <c r="J65" s="385"/>
      <c r="K65" s="382">
        <f t="shared" si="1"/>
        <v>0</v>
      </c>
      <c r="L65" s="315"/>
      <c r="M65" s="472"/>
      <c r="N65" s="378">
        <f t="shared" si="2"/>
        <v>0</v>
      </c>
      <c r="O65" s="477"/>
      <c r="P65" s="476"/>
      <c r="Q65" s="387">
        <f t="shared" si="3"/>
        <v>0</v>
      </c>
    </row>
    <row r="66" spans="2:17" x14ac:dyDescent="0.25">
      <c r="B66" s="219" t="str">
        <f t="shared" si="4"/>
        <v/>
      </c>
      <c r="C66" s="307"/>
      <c r="D66" s="308"/>
      <c r="E66" s="309"/>
      <c r="F66" s="472"/>
      <c r="G66" s="378">
        <f t="shared" si="0"/>
        <v>0</v>
      </c>
      <c r="H66" s="313"/>
      <c r="I66" s="313"/>
      <c r="J66" s="385"/>
      <c r="K66" s="382">
        <f t="shared" si="1"/>
        <v>0</v>
      </c>
      <c r="L66" s="315"/>
      <c r="M66" s="472"/>
      <c r="N66" s="378">
        <f t="shared" si="2"/>
        <v>0</v>
      </c>
      <c r="O66" s="477"/>
      <c r="P66" s="476"/>
      <c r="Q66" s="387">
        <f t="shared" si="3"/>
        <v>0</v>
      </c>
    </row>
    <row r="67" spans="2:17" x14ac:dyDescent="0.25">
      <c r="B67" s="219" t="str">
        <f t="shared" si="4"/>
        <v/>
      </c>
      <c r="C67" s="307"/>
      <c r="D67" s="308"/>
      <c r="E67" s="309"/>
      <c r="F67" s="472"/>
      <c r="G67" s="378">
        <f t="shared" si="0"/>
        <v>0</v>
      </c>
      <c r="H67" s="313"/>
      <c r="I67" s="313"/>
      <c r="J67" s="385"/>
      <c r="K67" s="382">
        <f t="shared" si="1"/>
        <v>0</v>
      </c>
      <c r="L67" s="315"/>
      <c r="M67" s="472"/>
      <c r="N67" s="378">
        <f t="shared" si="2"/>
        <v>0</v>
      </c>
      <c r="O67" s="477"/>
      <c r="P67" s="476"/>
      <c r="Q67" s="387">
        <f t="shared" si="3"/>
        <v>0</v>
      </c>
    </row>
    <row r="68" spans="2:17" x14ac:dyDescent="0.25">
      <c r="B68" s="219" t="str">
        <f t="shared" si="4"/>
        <v/>
      </c>
      <c r="C68" s="307"/>
      <c r="D68" s="308"/>
      <c r="E68" s="309"/>
      <c r="F68" s="472"/>
      <c r="G68" s="378">
        <f t="shared" si="0"/>
        <v>0</v>
      </c>
      <c r="H68" s="313"/>
      <c r="I68" s="313"/>
      <c r="J68" s="385"/>
      <c r="K68" s="382">
        <f t="shared" si="1"/>
        <v>0</v>
      </c>
      <c r="L68" s="315"/>
      <c r="M68" s="472"/>
      <c r="N68" s="378">
        <f t="shared" si="2"/>
        <v>0</v>
      </c>
      <c r="O68" s="477"/>
      <c r="P68" s="476"/>
      <c r="Q68" s="387">
        <f t="shared" si="3"/>
        <v>0</v>
      </c>
    </row>
    <row r="69" spans="2:17" x14ac:dyDescent="0.25">
      <c r="B69" s="219" t="str">
        <f t="shared" si="4"/>
        <v/>
      </c>
      <c r="C69" s="307"/>
      <c r="D69" s="308"/>
      <c r="E69" s="309"/>
      <c r="F69" s="472"/>
      <c r="G69" s="378">
        <f t="shared" si="0"/>
        <v>0</v>
      </c>
      <c r="H69" s="313"/>
      <c r="I69" s="313"/>
      <c r="J69" s="385"/>
      <c r="K69" s="382">
        <f t="shared" si="1"/>
        <v>0</v>
      </c>
      <c r="L69" s="315"/>
      <c r="M69" s="472"/>
      <c r="N69" s="378">
        <f t="shared" si="2"/>
        <v>0</v>
      </c>
      <c r="O69" s="477"/>
      <c r="P69" s="476"/>
      <c r="Q69" s="387">
        <f t="shared" si="3"/>
        <v>0</v>
      </c>
    </row>
    <row r="70" spans="2:17" x14ac:dyDescent="0.25">
      <c r="B70" s="219" t="str">
        <f t="shared" si="4"/>
        <v/>
      </c>
      <c r="C70" s="307"/>
      <c r="D70" s="308"/>
      <c r="E70" s="309"/>
      <c r="F70" s="472"/>
      <c r="G70" s="378">
        <f>+E70*F70</f>
        <v>0</v>
      </c>
      <c r="H70" s="313"/>
      <c r="I70" s="313"/>
      <c r="J70" s="385"/>
      <c r="K70" s="382">
        <f>+H70*I70*J70</f>
        <v>0</v>
      </c>
      <c r="L70" s="315"/>
      <c r="M70" s="472"/>
      <c r="N70" s="378">
        <f>+L70*M70</f>
        <v>0</v>
      </c>
      <c r="O70" s="477"/>
      <c r="P70" s="476"/>
      <c r="Q70" s="387">
        <f>+G70+K70+N70+O70+P70</f>
        <v>0</v>
      </c>
    </row>
    <row r="71" spans="2:17" x14ac:dyDescent="0.25">
      <c r="B71" s="219" t="str">
        <f>IF(C71&lt;&gt;"",1+B70,"")</f>
        <v/>
      </c>
      <c r="C71" s="307"/>
      <c r="D71" s="308"/>
      <c r="E71" s="309"/>
      <c r="F71" s="472"/>
      <c r="G71" s="378">
        <f>+E71*F71</f>
        <v>0</v>
      </c>
      <c r="H71" s="313"/>
      <c r="I71" s="313"/>
      <c r="J71" s="385"/>
      <c r="K71" s="382">
        <f>+H71*I71*J71</f>
        <v>0</v>
      </c>
      <c r="L71" s="315"/>
      <c r="M71" s="472"/>
      <c r="N71" s="378">
        <f>+L71*M71</f>
        <v>0</v>
      </c>
      <c r="O71" s="477"/>
      <c r="P71" s="476"/>
      <c r="Q71" s="387">
        <f>+G71+K71+N71+O71+P71</f>
        <v>0</v>
      </c>
    </row>
    <row r="72" spans="2:17" x14ac:dyDescent="0.25">
      <c r="B72" s="219" t="str">
        <f>IF(C72&lt;&gt;"",1+B71,"")</f>
        <v/>
      </c>
      <c r="C72" s="307"/>
      <c r="D72" s="308"/>
      <c r="E72" s="309"/>
      <c r="F72" s="472"/>
      <c r="G72" s="378">
        <f>+E72*F72</f>
        <v>0</v>
      </c>
      <c r="H72" s="313"/>
      <c r="I72" s="313"/>
      <c r="J72" s="385"/>
      <c r="K72" s="382">
        <f>+H72*I72*J72</f>
        <v>0</v>
      </c>
      <c r="L72" s="315"/>
      <c r="M72" s="472"/>
      <c r="N72" s="378">
        <f>+L72*M72</f>
        <v>0</v>
      </c>
      <c r="O72" s="477"/>
      <c r="P72" s="476"/>
      <c r="Q72" s="387">
        <f>+G72+K72+N72+O72+P72</f>
        <v>0</v>
      </c>
    </row>
    <row r="73" spans="2:17" x14ac:dyDescent="0.25">
      <c r="B73" s="219" t="str">
        <f>IF(C73&lt;&gt;"",1+B72,"")</f>
        <v/>
      </c>
      <c r="C73" s="307"/>
      <c r="D73" s="308"/>
      <c r="E73" s="309"/>
      <c r="F73" s="472"/>
      <c r="G73" s="378">
        <f>+E73*F73</f>
        <v>0</v>
      </c>
      <c r="H73" s="313"/>
      <c r="I73" s="313"/>
      <c r="J73" s="385"/>
      <c r="K73" s="382">
        <f>+H73*I73*J73</f>
        <v>0</v>
      </c>
      <c r="L73" s="315"/>
      <c r="M73" s="472"/>
      <c r="N73" s="378">
        <f>+L73*M73</f>
        <v>0</v>
      </c>
      <c r="O73" s="477"/>
      <c r="P73" s="476"/>
      <c r="Q73" s="387">
        <f>+G73+K73+N73+O73+P73</f>
        <v>0</v>
      </c>
    </row>
    <row r="74" spans="2:17" ht="15.75" thickBot="1" x14ac:dyDescent="0.3">
      <c r="B74" s="220" t="str">
        <f>IF(C74&lt;&gt;"",1+B73,"")</f>
        <v/>
      </c>
      <c r="C74" s="310"/>
      <c r="D74" s="311"/>
      <c r="E74" s="312"/>
      <c r="F74" s="473"/>
      <c r="G74" s="379">
        <f>+E74*F74</f>
        <v>0</v>
      </c>
      <c r="H74" s="314"/>
      <c r="I74" s="314"/>
      <c r="J74" s="386"/>
      <c r="K74" s="382">
        <f>+H74*I74*J74</f>
        <v>0</v>
      </c>
      <c r="L74" s="316"/>
      <c r="M74" s="473"/>
      <c r="N74" s="378">
        <f>+L74*M74</f>
        <v>0</v>
      </c>
      <c r="O74" s="478"/>
      <c r="P74" s="479"/>
      <c r="Q74" s="387">
        <f>+G74+K74+N74+O74+P74</f>
        <v>0</v>
      </c>
    </row>
    <row r="75" spans="2:17" ht="15.75" thickTop="1" x14ac:dyDescent="0.25">
      <c r="B75" s="609" t="s">
        <v>153</v>
      </c>
      <c r="C75" s="610"/>
      <c r="D75" s="610"/>
      <c r="E75" s="173"/>
      <c r="F75" s="380"/>
      <c r="G75" s="381">
        <f>SUM(G5:G74)</f>
        <v>0</v>
      </c>
      <c r="H75" s="170"/>
      <c r="I75" s="170"/>
      <c r="J75" s="169"/>
      <c r="K75" s="383">
        <f>SUM(K5:K74)</f>
        <v>0</v>
      </c>
      <c r="L75" s="174"/>
      <c r="M75" s="380"/>
      <c r="N75" s="381">
        <f>SUM(N5:N74)</f>
        <v>0</v>
      </c>
      <c r="O75" s="388">
        <f>SUM(O5:O74)</f>
        <v>0</v>
      </c>
      <c r="P75" s="389">
        <f>SUM(P5:P74)</f>
        <v>0</v>
      </c>
      <c r="Q75" s="390">
        <f>SUM(Q5:Q74)</f>
        <v>0</v>
      </c>
    </row>
    <row r="77" spans="2:17" x14ac:dyDescent="0.25">
      <c r="B77" s="587" t="s">
        <v>283</v>
      </c>
      <c r="C77" s="588"/>
      <c r="D77" s="588"/>
      <c r="E77" s="589"/>
      <c r="F77" s="145" t="s">
        <v>284</v>
      </c>
    </row>
    <row r="78" spans="2:17" x14ac:dyDescent="0.25">
      <c r="B78" s="593" t="s">
        <v>178</v>
      </c>
      <c r="C78" s="594"/>
      <c r="D78" s="594"/>
      <c r="E78" s="594"/>
      <c r="F78" s="391">
        <f>SUM(F79:F84)</f>
        <v>0</v>
      </c>
    </row>
    <row r="79" spans="2:17" x14ac:dyDescent="0.25">
      <c r="B79" s="56">
        <v>42</v>
      </c>
      <c r="C79" s="601" t="s">
        <v>40</v>
      </c>
      <c r="D79" s="601"/>
      <c r="E79" s="601"/>
      <c r="F79" s="392">
        <f>+G75</f>
        <v>0</v>
      </c>
    </row>
    <row r="80" spans="2:17" x14ac:dyDescent="0.25">
      <c r="B80" s="56">
        <v>42</v>
      </c>
      <c r="C80" s="601" t="s">
        <v>258</v>
      </c>
      <c r="D80" s="601"/>
      <c r="E80" s="601"/>
      <c r="F80" s="393">
        <f>+K75</f>
        <v>0</v>
      </c>
    </row>
    <row r="81" spans="2:6" x14ac:dyDescent="0.25">
      <c r="B81" s="56">
        <v>42</v>
      </c>
      <c r="C81" s="601" t="s">
        <v>154</v>
      </c>
      <c r="D81" s="601"/>
      <c r="E81" s="601"/>
      <c r="F81" s="393">
        <f>+O75</f>
        <v>0</v>
      </c>
    </row>
    <row r="82" spans="2:6" x14ac:dyDescent="0.25">
      <c r="B82" s="56">
        <v>42</v>
      </c>
      <c r="C82" s="601" t="s">
        <v>44</v>
      </c>
      <c r="D82" s="601"/>
      <c r="E82" s="601"/>
      <c r="F82" s="393">
        <f>+N75</f>
        <v>0</v>
      </c>
    </row>
    <row r="83" spans="2:6" ht="14.45" hidden="1" x14ac:dyDescent="0.3">
      <c r="B83" s="56">
        <v>42</v>
      </c>
      <c r="C83" s="601" t="s">
        <v>41</v>
      </c>
      <c r="D83" s="601"/>
      <c r="E83" s="601"/>
      <c r="F83" s="393"/>
    </row>
    <row r="84" spans="2:6" x14ac:dyDescent="0.25">
      <c r="B84" s="56">
        <v>42</v>
      </c>
      <c r="C84" s="601" t="s">
        <v>291</v>
      </c>
      <c r="D84" s="601"/>
      <c r="E84" s="601"/>
      <c r="F84" s="393">
        <f>+P75</f>
        <v>0</v>
      </c>
    </row>
  </sheetData>
  <sheetProtection selectLockedCells="1"/>
  <mergeCells count="16">
    <mergeCell ref="C84:E84"/>
    <mergeCell ref="C79:E79"/>
    <mergeCell ref="C80:E80"/>
    <mergeCell ref="C81:E81"/>
    <mergeCell ref="C82:E82"/>
    <mergeCell ref="C83:E83"/>
    <mergeCell ref="P3:P4"/>
    <mergeCell ref="Q3:Q4"/>
    <mergeCell ref="B2:Q2"/>
    <mergeCell ref="B77:E77"/>
    <mergeCell ref="B78:E78"/>
    <mergeCell ref="B75:D75"/>
    <mergeCell ref="E3:G3"/>
    <mergeCell ref="H3:K3"/>
    <mergeCell ref="L3:N3"/>
    <mergeCell ref="O3:O4"/>
  </mergeCells>
  <dataValidations count="2">
    <dataValidation type="list" allowBlank="1" showInputMessage="1" showErrorMessage="1" sqref="D6:D74" xr:uid="{00000000-0002-0000-0700-000000000000}">
      <formula1>Kategorija</formula1>
    </dataValidation>
    <dataValidation allowBlank="1" showInputMessage="1" showErrorMessage="1" prompt="upisati samo službena natjecanja prema kalendaru  nacionalnog saveza" sqref="C5" xr:uid="{00000000-0002-0000-0700-000001000000}"/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3"/>
  </sheetPr>
  <dimension ref="A2:K70"/>
  <sheetViews>
    <sheetView showGridLines="0" topLeftCell="A52" workbookViewId="0">
      <selection activeCell="E44" sqref="E44"/>
    </sheetView>
  </sheetViews>
  <sheetFormatPr defaultColWidth="9.140625" defaultRowHeight="15" x14ac:dyDescent="0.25"/>
  <cols>
    <col min="1" max="1" width="9.140625" style="65"/>
    <col min="2" max="2" width="5.28515625" style="65" customWidth="1"/>
    <col min="3" max="3" width="26.85546875" style="65" customWidth="1"/>
    <col min="4" max="4" width="13.140625" style="65" customWidth="1"/>
    <col min="5" max="5" width="12.7109375" style="65" customWidth="1"/>
    <col min="6" max="6" width="16.28515625" style="65" customWidth="1"/>
    <col min="7" max="8" width="12.7109375" style="65" customWidth="1"/>
    <col min="9" max="9" width="14.85546875" style="65" customWidth="1"/>
    <col min="10" max="16384" width="9.140625" style="65"/>
  </cols>
  <sheetData>
    <row r="2" spans="1:9" ht="30" customHeight="1" x14ac:dyDescent="0.25">
      <c r="B2" s="640" t="s">
        <v>161</v>
      </c>
      <c r="C2" s="640"/>
      <c r="D2" s="640"/>
      <c r="E2" s="640"/>
      <c r="F2" s="640"/>
      <c r="G2" s="640"/>
      <c r="H2" s="640"/>
      <c r="I2" s="640"/>
    </row>
    <row r="4" spans="1:9" ht="30" customHeight="1" x14ac:dyDescent="0.25">
      <c r="B4" s="538" t="s">
        <v>160</v>
      </c>
      <c r="C4" s="539"/>
      <c r="D4" s="539"/>
      <c r="E4" s="539"/>
      <c r="F4" s="539"/>
      <c r="G4" s="539"/>
      <c r="H4" s="539"/>
      <c r="I4" s="644"/>
    </row>
    <row r="5" spans="1:9" x14ac:dyDescent="0.25">
      <c r="B5" s="645" t="s">
        <v>87</v>
      </c>
      <c r="C5" s="645"/>
      <c r="D5" s="645"/>
      <c r="E5" s="645"/>
      <c r="F5" s="645"/>
      <c r="G5" s="645"/>
      <c r="H5" s="645"/>
      <c r="I5" s="49"/>
    </row>
    <row r="6" spans="1:9" x14ac:dyDescent="0.25">
      <c r="B6" s="645" t="s">
        <v>88</v>
      </c>
      <c r="C6" s="645"/>
      <c r="D6" s="645"/>
      <c r="E6" s="645"/>
      <c r="F6" s="645"/>
      <c r="G6" s="645"/>
      <c r="H6" s="645"/>
      <c r="I6" s="49"/>
    </row>
    <row r="7" spans="1:9" ht="5.0999999999999996" customHeight="1" x14ac:dyDescent="0.25"/>
    <row r="8" spans="1:9" x14ac:dyDescent="0.25">
      <c r="B8" s="641" t="s">
        <v>156</v>
      </c>
      <c r="C8" s="642"/>
      <c r="D8" s="642"/>
      <c r="E8" s="642"/>
      <c r="F8" s="642"/>
      <c r="G8" s="642"/>
      <c r="H8" s="642"/>
      <c r="I8" s="643"/>
    </row>
    <row r="9" spans="1:9" ht="75" x14ac:dyDescent="0.25">
      <c r="B9" s="52" t="s">
        <v>151</v>
      </c>
      <c r="C9" s="52" t="s">
        <v>155</v>
      </c>
      <c r="D9" s="52" t="s">
        <v>142</v>
      </c>
      <c r="E9" s="52" t="s">
        <v>190</v>
      </c>
      <c r="F9" s="52" t="s">
        <v>86</v>
      </c>
      <c r="G9" s="52" t="s">
        <v>84</v>
      </c>
      <c r="H9" s="52" t="s">
        <v>79</v>
      </c>
      <c r="I9" s="52" t="s">
        <v>85</v>
      </c>
    </row>
    <row r="10" spans="1:9" s="63" customFormat="1" x14ac:dyDescent="0.25">
      <c r="B10" s="67" t="str">
        <f>IF(C10&lt;&gt;"",1,"")</f>
        <v/>
      </c>
      <c r="C10" s="81"/>
      <c r="D10" s="68"/>
      <c r="E10" s="71"/>
      <c r="F10" s="71"/>
      <c r="G10" s="72">
        <f>+E10+F10</f>
        <v>0</v>
      </c>
      <c r="H10" s="73"/>
      <c r="I10" s="72">
        <f>+G10*H10</f>
        <v>0</v>
      </c>
    </row>
    <row r="11" spans="1:9" s="63" customFormat="1" x14ac:dyDescent="0.25">
      <c r="B11" s="67" t="str">
        <f>IF(C11&lt;&gt;"",1+B10,"")</f>
        <v/>
      </c>
      <c r="C11" s="81"/>
      <c r="D11" s="68"/>
      <c r="E11" s="71"/>
      <c r="F11" s="71"/>
      <c r="G11" s="72">
        <f>+E11+F11</f>
        <v>0</v>
      </c>
      <c r="H11" s="73"/>
      <c r="I11" s="72">
        <f>+G11*H11</f>
        <v>0</v>
      </c>
    </row>
    <row r="12" spans="1:9" s="63" customFormat="1" x14ac:dyDescent="0.25">
      <c r="B12" s="67" t="str">
        <f>IF(C12&lt;&gt;"",1+B11,"")</f>
        <v/>
      </c>
      <c r="C12" s="81"/>
      <c r="D12" s="68"/>
      <c r="E12" s="71"/>
      <c r="F12" s="71"/>
      <c r="G12" s="72">
        <f>+E12+F12</f>
        <v>0</v>
      </c>
      <c r="H12" s="73"/>
      <c r="I12" s="72">
        <f>+G12*H12</f>
        <v>0</v>
      </c>
    </row>
    <row r="13" spans="1:9" s="63" customFormat="1" x14ac:dyDescent="0.25">
      <c r="B13" s="67" t="str">
        <f>IF(C13&lt;&gt;"",1+B12,"")</f>
        <v/>
      </c>
      <c r="C13" s="81"/>
      <c r="D13" s="68"/>
      <c r="E13" s="71"/>
      <c r="F13" s="71"/>
      <c r="G13" s="72">
        <f>+E13+F13</f>
        <v>0</v>
      </c>
      <c r="H13" s="73"/>
      <c r="I13" s="72">
        <f>+G13*H13</f>
        <v>0</v>
      </c>
    </row>
    <row r="14" spans="1:9" s="63" customFormat="1" ht="15.75" thickBot="1" x14ac:dyDescent="0.3">
      <c r="B14" s="67" t="str">
        <f>IF(C14&lt;&gt;"",1+B13,"")</f>
        <v/>
      </c>
      <c r="C14" s="82"/>
      <c r="D14" s="68"/>
      <c r="E14" s="74"/>
      <c r="F14" s="74"/>
      <c r="G14" s="72">
        <f>+E14+F14</f>
        <v>0</v>
      </c>
      <c r="H14" s="75"/>
      <c r="I14" s="72">
        <f>+G14*H14</f>
        <v>0</v>
      </c>
    </row>
    <row r="15" spans="1:9" ht="15.75" thickTop="1" x14ac:dyDescent="0.25">
      <c r="A15" s="63"/>
      <c r="B15" s="78"/>
      <c r="C15" s="79" t="s">
        <v>29</v>
      </c>
      <c r="D15" s="79"/>
      <c r="E15" s="80"/>
      <c r="F15" s="80"/>
      <c r="G15" s="80">
        <f>SUM(G10:G14)</f>
        <v>0</v>
      </c>
      <c r="H15" s="80"/>
      <c r="I15" s="80">
        <f>SUM(I10:I14)</f>
        <v>0</v>
      </c>
    </row>
    <row r="16" spans="1:9" ht="5.0999999999999996" customHeight="1" x14ac:dyDescent="0.25">
      <c r="A16" s="63"/>
      <c r="B16" s="63"/>
      <c r="C16" s="63"/>
      <c r="D16" s="63"/>
      <c r="E16" s="63"/>
      <c r="F16" s="63"/>
      <c r="G16" s="63"/>
    </row>
    <row r="17" spans="2:6" x14ac:dyDescent="0.25">
      <c r="B17" s="641" t="s">
        <v>157</v>
      </c>
      <c r="C17" s="642"/>
      <c r="D17" s="642"/>
      <c r="E17" s="642"/>
      <c r="F17" s="643"/>
    </row>
    <row r="18" spans="2:6" ht="30" x14ac:dyDescent="0.25">
      <c r="B18" s="52" t="s">
        <v>151</v>
      </c>
      <c r="C18" s="52" t="s">
        <v>158</v>
      </c>
      <c r="D18" s="52" t="s">
        <v>159</v>
      </c>
      <c r="E18" s="52" t="s">
        <v>79</v>
      </c>
      <c r="F18" s="52" t="s">
        <v>85</v>
      </c>
    </row>
    <row r="19" spans="2:6" s="63" customFormat="1" x14ac:dyDescent="0.25">
      <c r="B19" s="67" t="str">
        <f>IF(C19&lt;&gt;"",1,"")</f>
        <v/>
      </c>
      <c r="C19" s="335"/>
      <c r="D19" s="338"/>
      <c r="E19" s="336"/>
      <c r="F19" s="72">
        <f>+D19*E19</f>
        <v>0</v>
      </c>
    </row>
    <row r="20" spans="2:6" s="63" customFormat="1" x14ac:dyDescent="0.25">
      <c r="B20" s="67" t="str">
        <f t="shared" ref="B20:B30" si="0">IF(C20&lt;&gt;"",1+B19,"")</f>
        <v/>
      </c>
      <c r="C20" s="335"/>
      <c r="D20" s="338"/>
      <c r="E20" s="336"/>
      <c r="F20" s="72">
        <f t="shared" ref="F20:F30" si="1">+D20*E20</f>
        <v>0</v>
      </c>
    </row>
    <row r="21" spans="2:6" s="63" customFormat="1" x14ac:dyDescent="0.25">
      <c r="B21" s="67" t="str">
        <f t="shared" si="0"/>
        <v/>
      </c>
      <c r="C21" s="335"/>
      <c r="D21" s="338"/>
      <c r="E21" s="336"/>
      <c r="F21" s="72">
        <f t="shared" si="1"/>
        <v>0</v>
      </c>
    </row>
    <row r="22" spans="2:6" s="63" customFormat="1" x14ac:dyDescent="0.25">
      <c r="B22" s="67" t="str">
        <f t="shared" si="0"/>
        <v/>
      </c>
      <c r="C22" s="335"/>
      <c r="D22" s="338"/>
      <c r="E22" s="336"/>
      <c r="F22" s="72">
        <f t="shared" si="1"/>
        <v>0</v>
      </c>
    </row>
    <row r="23" spans="2:6" s="63" customFormat="1" x14ac:dyDescent="0.25">
      <c r="B23" s="67" t="str">
        <f t="shared" si="0"/>
        <v/>
      </c>
      <c r="C23" s="335"/>
      <c r="D23" s="338"/>
      <c r="E23" s="336"/>
      <c r="F23" s="72">
        <f t="shared" si="1"/>
        <v>0</v>
      </c>
    </row>
    <row r="24" spans="2:6" s="63" customFormat="1" x14ac:dyDescent="0.25">
      <c r="B24" s="67" t="str">
        <f t="shared" si="0"/>
        <v/>
      </c>
      <c r="C24" s="81"/>
      <c r="D24" s="338"/>
      <c r="E24" s="336"/>
      <c r="F24" s="72">
        <f t="shared" si="1"/>
        <v>0</v>
      </c>
    </row>
    <row r="25" spans="2:6" s="63" customFormat="1" x14ac:dyDescent="0.25">
      <c r="B25" s="67" t="str">
        <f t="shared" si="0"/>
        <v/>
      </c>
      <c r="C25" s="335"/>
      <c r="D25" s="338"/>
      <c r="E25" s="336"/>
      <c r="F25" s="72">
        <f t="shared" si="1"/>
        <v>0</v>
      </c>
    </row>
    <row r="26" spans="2:6" s="63" customFormat="1" x14ac:dyDescent="0.25">
      <c r="B26" s="67" t="str">
        <f t="shared" si="0"/>
        <v/>
      </c>
      <c r="C26" s="82"/>
      <c r="D26" s="338"/>
      <c r="E26" s="336"/>
      <c r="F26" s="72">
        <f t="shared" si="1"/>
        <v>0</v>
      </c>
    </row>
    <row r="27" spans="2:6" s="63" customFormat="1" x14ac:dyDescent="0.25">
      <c r="B27" s="67"/>
      <c r="C27" s="82"/>
      <c r="D27" s="339"/>
      <c r="E27" s="75"/>
      <c r="F27" s="72">
        <f t="shared" si="1"/>
        <v>0</v>
      </c>
    </row>
    <row r="28" spans="2:6" s="63" customFormat="1" x14ac:dyDescent="0.25">
      <c r="B28" s="67"/>
      <c r="C28" s="82"/>
      <c r="D28" s="74"/>
      <c r="E28" s="75"/>
      <c r="F28" s="72">
        <f t="shared" si="1"/>
        <v>0</v>
      </c>
    </row>
    <row r="29" spans="2:6" s="63" customFormat="1" x14ac:dyDescent="0.25">
      <c r="B29" s="67" t="str">
        <f>IF(C29&lt;&gt;"",1+B26,"")</f>
        <v/>
      </c>
      <c r="C29" s="82"/>
      <c r="D29" s="74"/>
      <c r="E29" s="75"/>
      <c r="F29" s="72">
        <f t="shared" si="1"/>
        <v>0</v>
      </c>
    </row>
    <row r="30" spans="2:6" s="63" customFormat="1" ht="15.75" thickBot="1" x14ac:dyDescent="0.3">
      <c r="B30" s="67" t="str">
        <f t="shared" si="0"/>
        <v/>
      </c>
      <c r="C30" s="82"/>
      <c r="D30" s="74"/>
      <c r="E30" s="75"/>
      <c r="F30" s="72">
        <f t="shared" si="1"/>
        <v>0</v>
      </c>
    </row>
    <row r="31" spans="2:6" ht="15.75" thickTop="1" x14ac:dyDescent="0.25">
      <c r="B31" s="76"/>
      <c r="C31" s="69" t="s">
        <v>29</v>
      </c>
      <c r="D31" s="77">
        <f>SUM(D19:D30)</f>
        <v>0</v>
      </c>
      <c r="E31" s="77"/>
      <c r="F31" s="77">
        <f>SUM(F19:F30)</f>
        <v>0</v>
      </c>
    </row>
    <row r="33" spans="2:11" s="63" customFormat="1" ht="30" customHeight="1" x14ac:dyDescent="0.25">
      <c r="B33" s="587" t="s">
        <v>162</v>
      </c>
      <c r="C33" s="588"/>
      <c r="D33" s="588"/>
      <c r="E33" s="588"/>
      <c r="F33" s="588"/>
      <c r="G33" s="588"/>
      <c r="H33" s="588"/>
      <c r="I33" s="589"/>
      <c r="K33" s="63" t="str">
        <f>UPPER(C33)</f>
        <v/>
      </c>
    </row>
    <row r="34" spans="2:11" x14ac:dyDescent="0.25">
      <c r="B34" s="647" t="s">
        <v>89</v>
      </c>
      <c r="C34" s="647"/>
      <c r="D34" s="647"/>
      <c r="E34" s="647"/>
      <c r="F34" s="647"/>
      <c r="G34" s="647"/>
      <c r="H34" s="647"/>
      <c r="I34" s="49">
        <v>340</v>
      </c>
    </row>
    <row r="35" spans="2:11" ht="5.0999999999999996" customHeight="1" x14ac:dyDescent="0.25"/>
    <row r="36" spans="2:11" x14ac:dyDescent="0.25">
      <c r="B36" s="648" t="s">
        <v>156</v>
      </c>
      <c r="C36" s="649"/>
      <c r="D36" s="649"/>
      <c r="E36" s="649"/>
      <c r="F36" s="649"/>
      <c r="G36" s="649"/>
      <c r="H36" s="649"/>
      <c r="I36" s="649"/>
    </row>
    <row r="37" spans="2:11" ht="75" x14ac:dyDescent="0.25">
      <c r="B37" s="52" t="s">
        <v>151</v>
      </c>
      <c r="C37" s="52" t="s">
        <v>155</v>
      </c>
      <c r="D37" s="52" t="s">
        <v>142</v>
      </c>
      <c r="E37" s="52" t="s">
        <v>190</v>
      </c>
      <c r="F37" s="52" t="s">
        <v>86</v>
      </c>
      <c r="G37" s="52" t="s">
        <v>84</v>
      </c>
      <c r="H37" s="52" t="s">
        <v>79</v>
      </c>
      <c r="I37" s="52" t="s">
        <v>85</v>
      </c>
    </row>
    <row r="38" spans="2:11" s="63" customFormat="1" x14ac:dyDescent="0.25">
      <c r="B38" s="67" t="str">
        <f>IF(C38&lt;&gt;"",1,"")</f>
        <v/>
      </c>
      <c r="C38" s="81"/>
      <c r="D38" s="68"/>
      <c r="E38" s="71"/>
      <c r="F38" s="71"/>
      <c r="G38" s="72">
        <f>+E38+F38</f>
        <v>0</v>
      </c>
      <c r="H38" s="73"/>
      <c r="I38" s="72">
        <f>+G38*H38</f>
        <v>0</v>
      </c>
    </row>
    <row r="39" spans="2:11" s="63" customFormat="1" ht="15.75" thickBot="1" x14ac:dyDescent="0.3">
      <c r="B39" s="67" t="str">
        <f>IF(C39&lt;&gt;"",1+B38,"")</f>
        <v/>
      </c>
      <c r="C39" s="81"/>
      <c r="D39" s="68"/>
      <c r="E39" s="71"/>
      <c r="F39" s="71"/>
      <c r="G39" s="72">
        <f>+E39+F39</f>
        <v>0</v>
      </c>
      <c r="H39" s="73"/>
      <c r="I39" s="72">
        <f>+G39*H39</f>
        <v>0</v>
      </c>
    </row>
    <row r="40" spans="2:11" ht="15.75" thickTop="1" x14ac:dyDescent="0.25">
      <c r="B40" s="69"/>
      <c r="C40" s="69" t="s">
        <v>29</v>
      </c>
      <c r="D40" s="69"/>
      <c r="E40" s="77"/>
      <c r="F40" s="77"/>
      <c r="G40" s="77">
        <f>SUM(G38:G39)</f>
        <v>0</v>
      </c>
      <c r="H40" s="77"/>
      <c r="I40" s="77">
        <f>SUM(I38:I39)</f>
        <v>0</v>
      </c>
    </row>
    <row r="41" spans="2:11" ht="5.0999999999999996" customHeight="1" x14ac:dyDescent="0.25"/>
    <row r="42" spans="2:11" x14ac:dyDescent="0.25">
      <c r="B42" s="646" t="s">
        <v>157</v>
      </c>
      <c r="C42" s="646"/>
      <c r="D42" s="646"/>
      <c r="E42" s="646"/>
      <c r="F42" s="646"/>
    </row>
    <row r="43" spans="2:11" ht="30" x14ac:dyDescent="0.25">
      <c r="B43" s="52" t="s">
        <v>151</v>
      </c>
      <c r="C43" s="52" t="s">
        <v>158</v>
      </c>
      <c r="D43" s="52" t="s">
        <v>159</v>
      </c>
      <c r="E43" s="52" t="s">
        <v>79</v>
      </c>
      <c r="F43" s="52" t="s">
        <v>85</v>
      </c>
    </row>
    <row r="44" spans="2:11" s="63" customFormat="1" x14ac:dyDescent="0.25">
      <c r="B44" s="67" t="str">
        <f>IF(C44&lt;&gt;"",1,"")</f>
        <v/>
      </c>
      <c r="C44" s="81"/>
      <c r="D44" s="71"/>
      <c r="E44" s="73"/>
      <c r="F44" s="72">
        <f t="shared" ref="F44:F51" si="2">+D44*E44</f>
        <v>0</v>
      </c>
    </row>
    <row r="45" spans="2:11" s="63" customFormat="1" x14ac:dyDescent="0.25">
      <c r="B45" s="67" t="str">
        <f>IF(C45&lt;&gt;"",1+B44,"")</f>
        <v/>
      </c>
      <c r="C45" s="81"/>
      <c r="D45" s="71"/>
      <c r="E45" s="73"/>
      <c r="F45" s="72">
        <f t="shared" si="2"/>
        <v>0</v>
      </c>
    </row>
    <row r="46" spans="2:11" s="63" customFormat="1" x14ac:dyDescent="0.25">
      <c r="B46" s="67" t="str">
        <f>IF(C46&lt;&gt;"",1+B45,"")</f>
        <v/>
      </c>
      <c r="C46" s="81"/>
      <c r="D46" s="71"/>
      <c r="E46" s="73"/>
      <c r="F46" s="72">
        <f t="shared" si="2"/>
        <v>0</v>
      </c>
    </row>
    <row r="47" spans="2:11" s="63" customFormat="1" x14ac:dyDescent="0.25">
      <c r="B47" s="67" t="str">
        <f>IF(C47&lt;&gt;"",1+B46,"")</f>
        <v/>
      </c>
      <c r="C47" s="81"/>
      <c r="D47" s="71"/>
      <c r="E47" s="73"/>
      <c r="F47" s="72">
        <f t="shared" si="2"/>
        <v>0</v>
      </c>
    </row>
    <row r="48" spans="2:11" s="63" customFormat="1" x14ac:dyDescent="0.25">
      <c r="B48" s="67" t="str">
        <f>IF(C48&lt;&gt;"",1+B47,"")</f>
        <v/>
      </c>
      <c r="C48" s="81"/>
      <c r="D48" s="71"/>
      <c r="E48" s="73"/>
      <c r="F48" s="72">
        <f t="shared" si="2"/>
        <v>0</v>
      </c>
    </row>
    <row r="49" spans="2:9" s="63" customFormat="1" x14ac:dyDescent="0.25">
      <c r="B49" s="67"/>
      <c r="C49" s="82"/>
      <c r="D49" s="74"/>
      <c r="E49" s="75"/>
      <c r="F49" s="72">
        <f t="shared" si="2"/>
        <v>0</v>
      </c>
    </row>
    <row r="50" spans="2:9" s="63" customFormat="1" x14ac:dyDescent="0.25">
      <c r="B50" s="67"/>
      <c r="C50" s="82"/>
      <c r="D50" s="74"/>
      <c r="E50" s="75"/>
      <c r="F50" s="72">
        <f t="shared" si="2"/>
        <v>0</v>
      </c>
    </row>
    <row r="51" spans="2:9" s="63" customFormat="1" ht="15.75" thickBot="1" x14ac:dyDescent="0.3">
      <c r="B51" s="67" t="str">
        <f>IF(C51&lt;&gt;"",1+B48,"")</f>
        <v/>
      </c>
      <c r="C51" s="82"/>
      <c r="D51" s="74"/>
      <c r="E51" s="75"/>
      <c r="F51" s="72">
        <f t="shared" si="2"/>
        <v>0</v>
      </c>
    </row>
    <row r="52" spans="2:9" ht="15.75" thickTop="1" x14ac:dyDescent="0.25">
      <c r="B52" s="76"/>
      <c r="C52" s="69" t="s">
        <v>29</v>
      </c>
      <c r="D52" s="77">
        <f>SUM(D44:D51)</f>
        <v>0</v>
      </c>
      <c r="E52" s="77"/>
      <c r="F52" s="77">
        <f>SUM(F44:F51)</f>
        <v>0</v>
      </c>
    </row>
    <row r="53" spans="2:9" ht="15" customHeight="1" x14ac:dyDescent="0.25"/>
    <row r="54" spans="2:9" ht="30" customHeight="1" x14ac:dyDescent="0.25">
      <c r="B54" s="587" t="s">
        <v>163</v>
      </c>
      <c r="C54" s="588"/>
      <c r="D54" s="588"/>
      <c r="E54" s="588"/>
      <c r="F54" s="588"/>
      <c r="G54" s="588"/>
      <c r="H54" s="588"/>
      <c r="I54" s="589"/>
    </row>
    <row r="55" spans="2:9" x14ac:dyDescent="0.25">
      <c r="B55" s="637" t="s">
        <v>89</v>
      </c>
      <c r="C55" s="638"/>
      <c r="D55" s="638"/>
      <c r="E55" s="638"/>
      <c r="F55" s="638"/>
      <c r="G55" s="638"/>
      <c r="H55" s="639"/>
      <c r="I55" s="49"/>
    </row>
    <row r="56" spans="2:9" ht="5.0999999999999996" customHeight="1" x14ac:dyDescent="0.25"/>
    <row r="57" spans="2:9" x14ac:dyDescent="0.25">
      <c r="B57" s="590" t="s">
        <v>157</v>
      </c>
      <c r="C57" s="591"/>
      <c r="D57" s="591"/>
      <c r="E57" s="591"/>
      <c r="F57" s="591"/>
      <c r="G57" s="591"/>
      <c r="H57" s="591"/>
      <c r="I57" s="592"/>
    </row>
    <row r="58" spans="2:9" ht="30" x14ac:dyDescent="0.25">
      <c r="B58" s="52" t="s">
        <v>151</v>
      </c>
      <c r="C58" s="52" t="s">
        <v>158</v>
      </c>
      <c r="D58" s="52" t="s">
        <v>159</v>
      </c>
      <c r="E58" s="52" t="s">
        <v>79</v>
      </c>
      <c r="F58" s="52" t="s">
        <v>85</v>
      </c>
      <c r="G58" s="625" t="s">
        <v>267</v>
      </c>
      <c r="H58" s="626"/>
      <c r="I58" s="627"/>
    </row>
    <row r="59" spans="2:9" x14ac:dyDescent="0.25">
      <c r="B59" s="631" t="s">
        <v>365</v>
      </c>
      <c r="C59" s="632"/>
      <c r="D59" s="632"/>
      <c r="E59" s="632"/>
      <c r="F59" s="632"/>
      <c r="G59" s="632"/>
      <c r="H59" s="632"/>
      <c r="I59" s="633"/>
    </row>
    <row r="60" spans="2:9" s="63" customFormat="1" ht="31.5" customHeight="1" x14ac:dyDescent="0.25">
      <c r="B60" s="67">
        <f>IF(C60&lt;&gt;"",1,"")</f>
        <v>1</v>
      </c>
      <c r="C60" s="486" t="s">
        <v>266</v>
      </c>
      <c r="D60" s="71"/>
      <c r="E60" s="73"/>
      <c r="F60" s="72">
        <f>+D60*E60</f>
        <v>0</v>
      </c>
      <c r="G60" s="628" t="s">
        <v>364</v>
      </c>
      <c r="H60" s="629"/>
      <c r="I60" s="630"/>
    </row>
    <row r="61" spans="2:9" x14ac:dyDescent="0.25">
      <c r="B61" s="634" t="s">
        <v>268</v>
      </c>
      <c r="C61" s="635"/>
      <c r="D61" s="635"/>
      <c r="E61" s="635"/>
      <c r="F61" s="635"/>
      <c r="G61" s="635"/>
      <c r="H61" s="635"/>
      <c r="I61" s="636"/>
    </row>
    <row r="62" spans="2:9" s="63" customFormat="1" x14ac:dyDescent="0.25">
      <c r="B62" s="67" t="str">
        <f>IF(C62&lt;&gt;"",1,"")</f>
        <v/>
      </c>
      <c r="C62" s="81"/>
      <c r="D62" s="71"/>
      <c r="E62" s="73"/>
      <c r="F62" s="72">
        <f>+D62*E62</f>
        <v>0</v>
      </c>
      <c r="G62" s="616" t="s">
        <v>272</v>
      </c>
      <c r="H62" s="617"/>
      <c r="I62" s="618"/>
    </row>
    <row r="63" spans="2:9" s="63" customFormat="1" ht="15.75" thickBot="1" x14ac:dyDescent="0.3">
      <c r="B63" s="67" t="str">
        <f>IF(C63&lt;&gt;"",1+B60,"")</f>
        <v/>
      </c>
      <c r="C63" s="81"/>
      <c r="D63" s="71"/>
      <c r="E63" s="73"/>
      <c r="F63" s="72">
        <f>+D63*E63</f>
        <v>0</v>
      </c>
      <c r="G63" s="619"/>
      <c r="H63" s="620"/>
      <c r="I63" s="621"/>
    </row>
    <row r="64" spans="2:9" ht="15.75" customHeight="1" thickTop="1" x14ac:dyDescent="0.25">
      <c r="B64" s="69"/>
      <c r="C64" s="69" t="s">
        <v>29</v>
      </c>
      <c r="D64" s="77">
        <f>SUM(D62:D63)</f>
        <v>0</v>
      </c>
      <c r="E64" s="77"/>
      <c r="F64" s="77">
        <f>SUM(F62:F63)</f>
        <v>0</v>
      </c>
      <c r="G64" s="622"/>
      <c r="H64" s="623"/>
      <c r="I64" s="624"/>
    </row>
    <row r="66" spans="2:6" ht="20.100000000000001" customHeight="1" x14ac:dyDescent="0.25">
      <c r="B66" s="651" t="s">
        <v>283</v>
      </c>
      <c r="C66" s="652"/>
      <c r="D66" s="652"/>
      <c r="E66" s="652"/>
      <c r="F66" s="145" t="s">
        <v>284</v>
      </c>
    </row>
    <row r="67" spans="2:6" ht="20.100000000000001" customHeight="1" x14ac:dyDescent="0.25">
      <c r="B67" s="650" t="s">
        <v>179</v>
      </c>
      <c r="C67" s="650"/>
      <c r="D67" s="650"/>
      <c r="E67" s="650"/>
      <c r="F67" s="146">
        <f>SUM(F68:F70)</f>
        <v>0</v>
      </c>
    </row>
    <row r="68" spans="2:6" x14ac:dyDescent="0.25">
      <c r="B68" s="56">
        <v>41</v>
      </c>
      <c r="C68" s="601" t="s">
        <v>180</v>
      </c>
      <c r="D68" s="601"/>
      <c r="E68" s="601"/>
      <c r="F68" s="147">
        <f>SUMIFS('3.Objekti'!I$10:I$14,'3.Objekti'!D$10:$D14,"Ugovor o radu")+SUMIFS('3.Objekti'!I38:I39,'3.Objekti'!D38:D39,"Ugovor o radu")</f>
        <v>0</v>
      </c>
    </row>
    <row r="69" spans="2:6" x14ac:dyDescent="0.25">
      <c r="B69" s="56">
        <v>42</v>
      </c>
      <c r="C69" s="601" t="s">
        <v>182</v>
      </c>
      <c r="D69" s="601"/>
      <c r="E69" s="601"/>
      <c r="F69" s="147">
        <f>+'3.Objekti'!I15+'3.Objekti'!I40-F68</f>
        <v>0</v>
      </c>
    </row>
    <row r="70" spans="2:6" x14ac:dyDescent="0.25">
      <c r="B70" s="56">
        <v>42</v>
      </c>
      <c r="C70" s="601" t="s">
        <v>181</v>
      </c>
      <c r="D70" s="601"/>
      <c r="E70" s="601"/>
      <c r="F70" s="147">
        <f>+'3.Objekti'!F31+'3.Objekti'!F52+'3.Objekti'!F64</f>
        <v>0</v>
      </c>
    </row>
  </sheetData>
  <sheetProtection selectLockedCells="1"/>
  <mergeCells count="23">
    <mergeCell ref="C68:E68"/>
    <mergeCell ref="C69:E69"/>
    <mergeCell ref="C70:E70"/>
    <mergeCell ref="B67:E67"/>
    <mergeCell ref="B66:E66"/>
    <mergeCell ref="B55:H55"/>
    <mergeCell ref="B2:I2"/>
    <mergeCell ref="B8:I8"/>
    <mergeCell ref="B4:I4"/>
    <mergeCell ref="B5:H5"/>
    <mergeCell ref="B6:H6"/>
    <mergeCell ref="B33:I33"/>
    <mergeCell ref="B42:F42"/>
    <mergeCell ref="B34:H34"/>
    <mergeCell ref="B36:I36"/>
    <mergeCell ref="B54:I54"/>
    <mergeCell ref="B17:F17"/>
    <mergeCell ref="G62:I64"/>
    <mergeCell ref="B57:I57"/>
    <mergeCell ref="G58:I58"/>
    <mergeCell ref="G60:I60"/>
    <mergeCell ref="B59:I59"/>
    <mergeCell ref="B61:I61"/>
  </mergeCells>
  <dataValidations count="1">
    <dataValidation type="list" allowBlank="1" showErrorMessage="1" prompt="_x000a_" sqref="D10:D14 D38:D39" xr:uid="{00000000-0002-0000-0800-000000000000}">
      <formula1>RadniStatus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15</vt:i4>
      </vt:variant>
      <vt:variant>
        <vt:lpstr>Imenovani rasponi</vt:lpstr>
      </vt:variant>
      <vt:variant>
        <vt:i4>19</vt:i4>
      </vt:variant>
    </vt:vector>
  </HeadingPairs>
  <TitlesOfParts>
    <vt:vector size="34" baseType="lpstr">
      <vt:lpstr>Upute</vt:lpstr>
      <vt:lpstr>OpćiPodaci</vt:lpstr>
      <vt:lpstr>Članstvo</vt:lpstr>
      <vt:lpstr>Rezultati</vt:lpstr>
      <vt:lpstr>Termini treninga</vt:lpstr>
      <vt:lpstr>1.Stručni rad</vt:lpstr>
      <vt:lpstr>2.NatjecanjaEkipno</vt:lpstr>
      <vt:lpstr>2.NatjecanjaPojedinačno</vt:lpstr>
      <vt:lpstr>3.Objekti</vt:lpstr>
      <vt:lpstr>4.Priredbe</vt:lpstr>
      <vt:lpstr>5.Rekreacija</vt:lpstr>
      <vt:lpstr>PLAN po  izvorima</vt:lpstr>
      <vt:lpstr>Finacijski plan</vt:lpstr>
      <vt:lpstr>Šifre</vt:lpstr>
      <vt:lpstr>Sport učenika</vt:lpstr>
      <vt:lpstr>'5.Rekreacija'!AKTIVNOST</vt:lpstr>
      <vt:lpstr>AKTIVNOST</vt:lpstr>
      <vt:lpstr>Članovi</vt:lpstr>
      <vt:lpstr>'5.Rekreacija'!Ispis_naslova</vt:lpstr>
      <vt:lpstr>Članstvo!Ispis_naslova</vt:lpstr>
      <vt:lpstr>'Finacijski plan'!Ispis_naslova</vt:lpstr>
      <vt:lpstr>Rezultati!Ispis_naslova</vt:lpstr>
      <vt:lpstr>Kategorija</vt:lpstr>
      <vt:lpstr>'4.Priredbe'!Podrucje_ispisa</vt:lpstr>
      <vt:lpstr>'5.Rekreacija'!Podrucje_ispisa</vt:lpstr>
      <vt:lpstr>Članstvo!Podrucje_ispisa</vt:lpstr>
      <vt:lpstr>'Finacijski plan'!Podrucje_ispisa</vt:lpstr>
      <vt:lpstr>OpćiPodaci!Podrucje_ispisa</vt:lpstr>
      <vt:lpstr>'PLAN po  izvorima'!Podrucje_ispisa</vt:lpstr>
      <vt:lpstr>Rezultati!Podrucje_ispisa</vt:lpstr>
      <vt:lpstr>'Sport učenika'!Podrucje_ispisa</vt:lpstr>
      <vt:lpstr>'5.Rekreacija'!RadniStatus</vt:lpstr>
      <vt:lpstr>RadniStatus</vt:lpstr>
      <vt:lpstr>TipPriredbe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Sklemencic</dc:creator>
  <cp:lastModifiedBy>Ksenija Slonje</cp:lastModifiedBy>
  <cp:lastPrinted>2021-01-19T11:25:12Z</cp:lastPrinted>
  <dcterms:created xsi:type="dcterms:W3CDTF">2018-05-10T20:55:28Z</dcterms:created>
  <dcterms:modified xsi:type="dcterms:W3CDTF">2025-10-15T13:23:45Z</dcterms:modified>
</cp:coreProperties>
</file>