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sšs dokumenti\Marijana\2020\Financijski plan i program rada 2021\Natječaj Program JP u sportu za 2021\Natječaj za Program JP u sportu 2021\Natječaj tekstovi\"/>
    </mc:Choice>
  </mc:AlternateContent>
  <xr:revisionPtr revIDLastSave="0" documentId="13_ncr:8001_{9D4F3300-BF8C-41BD-88E3-25E7D9D664FE}" xr6:coauthVersionLast="45" xr6:coauthVersionMax="45" xr10:uidLastSave="{00000000-0000-0000-0000-000000000000}"/>
  <workbookProtection workbookPassword="8A10" lockStructure="1"/>
  <bookViews>
    <workbookView xWindow="-120" yWindow="-120" windowWidth="29040" windowHeight="15510" tabRatio="799" firstSheet="2" activeTab="11" xr2:uid="{00000000-000D-0000-FFFF-FFFF00000000}"/>
  </bookViews>
  <sheets>
    <sheet name="Upute" sheetId="21" r:id="rId1"/>
    <sheet name="OpćiPodaci" sheetId="2" r:id="rId2"/>
    <sheet name="Članstvo" sheetId="13" r:id="rId3"/>
    <sheet name="Rezultati" sheetId="6" r:id="rId4"/>
    <sheet name="Termini treninga" sheetId="12" r:id="rId5"/>
    <sheet name="1.Stručni rad" sheetId="4" r:id="rId6"/>
    <sheet name="2.NatjecanjaEkipno" sheetId="23" r:id="rId7"/>
    <sheet name="2.NatjecanjaPojedinačno" sheetId="5" r:id="rId8"/>
    <sheet name="3.Objekti" sheetId="11" r:id="rId9"/>
    <sheet name="4.Priredbe" sheetId="20" r:id="rId10"/>
    <sheet name="5.Rekreacija" sheetId="26" r:id="rId11"/>
    <sheet name="PLAN po  izvorima" sheetId="17" r:id="rId12"/>
    <sheet name="Finacijski plan" sheetId="10" r:id="rId13"/>
    <sheet name="Šifre" sheetId="15" state="hidden" r:id="rId14"/>
    <sheet name="Sport učenika" sheetId="18" r:id="rId15"/>
  </sheets>
  <definedNames>
    <definedName name="_xlnm._FilterDatabase" localSheetId="2" hidden="1">Članstvo!$B$31:$K$432</definedName>
    <definedName name="_xlnm._FilterDatabase" localSheetId="11" hidden="1">'PLAN po  izvorima'!$B$39:$G$93</definedName>
    <definedName name="AKTIVNOST" localSheetId="10">Table3[AKTIVNOST]</definedName>
    <definedName name="AKTIVNOST">Table3[AKTIVNOST]</definedName>
    <definedName name="Članovi">Članstvo!$C$32:$C$431</definedName>
    <definedName name="Kategorija">Članstvo!$C$13:$C$24</definedName>
    <definedName name="_xlnm.Print_Area" localSheetId="9">'4.Priredbe'!$B$1:$F$113</definedName>
    <definedName name="_xlnm.Print_Area" localSheetId="10">'5.Rekreacija'!$B$1:$F$112</definedName>
    <definedName name="_xlnm.Print_Area" localSheetId="2">Članstvo!$B$2:$K$432</definedName>
    <definedName name="_xlnm.Print_Area" localSheetId="12">'Finacijski plan'!$B$1:$D$42</definedName>
    <definedName name="_xlnm.Print_Area" localSheetId="1">OpćiPodaci!$B$1:$F$38</definedName>
    <definedName name="_xlnm.Print_Area" localSheetId="11">'PLAN po  izvorima'!$B$1:$G$113</definedName>
    <definedName name="_xlnm.Print_Area" localSheetId="3">Rezultati!$B$1:$H$143</definedName>
    <definedName name="_xlnm.Print_Area" localSheetId="14">'Sport učenika'!$B$1:$J$161</definedName>
    <definedName name="_xlnm.Print_Titles" localSheetId="10">'5.Rekreacija'!$2:$2</definedName>
    <definedName name="_xlnm.Print_Titles" localSheetId="2">Članstvo!$28:$28</definedName>
    <definedName name="_xlnm.Print_Titles" localSheetId="12">'Finacijski plan'!$1:$3</definedName>
    <definedName name="_xlnm.Print_Titles" localSheetId="3">Rezultati!$1:$1</definedName>
    <definedName name="RadniStatus" localSheetId="10">T_RadniStatus[Radni status u klubu]</definedName>
    <definedName name="RadniStatus">T_RadniStatus[Radni status u klubu]</definedName>
    <definedName name="TipPriredbe">Šifre!$D$2:$D$4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0" i="4" l="1"/>
  <c r="B19" i="4"/>
  <c r="D18" i="4"/>
  <c r="D17" i="4"/>
  <c r="D16" i="4"/>
  <c r="S18" i="4"/>
  <c r="Q18" i="4"/>
  <c r="L18" i="4"/>
  <c r="N18" i="4" s="1"/>
  <c r="Q17" i="4"/>
  <c r="S17" i="4" s="1"/>
  <c r="L17" i="4"/>
  <c r="N17" i="4" s="1"/>
  <c r="Q16" i="4"/>
  <c r="S16" i="4" s="1"/>
  <c r="L16" i="4"/>
  <c r="N16" i="4" s="1"/>
  <c r="C18" i="4"/>
  <c r="C17" i="4"/>
  <c r="C16" i="4"/>
  <c r="H205" i="12"/>
  <c r="H203" i="12"/>
  <c r="H201" i="12"/>
  <c r="H199" i="12"/>
  <c r="H197" i="12"/>
  <c r="H195" i="12"/>
  <c r="H188" i="12"/>
  <c r="H186" i="12"/>
  <c r="H184" i="12"/>
  <c r="H182" i="12"/>
  <c r="H180" i="12"/>
  <c r="H178" i="12"/>
  <c r="H171" i="12"/>
  <c r="H169" i="12"/>
  <c r="H167" i="12"/>
  <c r="H165" i="12"/>
  <c r="H163" i="12"/>
  <c r="H161" i="12"/>
  <c r="D5" i="10"/>
  <c r="G106" i="18"/>
  <c r="G119" i="18" s="1"/>
  <c r="C15" i="20"/>
  <c r="C57" i="20" s="1"/>
  <c r="C68" i="20" s="1"/>
  <c r="D39" i="17"/>
  <c r="D6" i="17"/>
  <c r="C15" i="26"/>
  <c r="C67" i="26" s="1"/>
  <c r="B3" i="10"/>
  <c r="B3" i="17"/>
  <c r="B1" i="6"/>
  <c r="H174" i="12" l="1"/>
  <c r="C26" i="20"/>
  <c r="C26" i="26"/>
  <c r="C56" i="26"/>
  <c r="H191" i="12"/>
  <c r="H157" i="12"/>
  <c r="H192" i="12"/>
  <c r="G18" i="4" s="1"/>
  <c r="H18" i="4" s="1"/>
  <c r="J18" i="4" s="1"/>
  <c r="H175" i="12"/>
  <c r="H158" i="12"/>
  <c r="E41" i="17"/>
  <c r="F41" i="17"/>
  <c r="F49" i="17"/>
  <c r="E49" i="17"/>
  <c r="F74" i="17"/>
  <c r="E74" i="17"/>
  <c r="D74" i="17"/>
  <c r="F59" i="17"/>
  <c r="E59" i="17"/>
  <c r="G16" i="4" l="1"/>
  <c r="H16" i="4" s="1"/>
  <c r="J16" i="4" s="1"/>
  <c r="G17" i="4"/>
  <c r="H17" i="4" s="1"/>
  <c r="J17" i="4" s="1"/>
  <c r="G17" i="17"/>
  <c r="C6" i="26"/>
  <c r="G73" i="17" l="1"/>
  <c r="G69" i="17"/>
  <c r="C72" i="17"/>
  <c r="C71" i="17"/>
  <c r="D33" i="17"/>
  <c r="D32" i="17"/>
  <c r="D29" i="17"/>
  <c r="D28" i="17"/>
  <c r="D27" i="17"/>
  <c r="D26" i="17"/>
  <c r="D23" i="17"/>
  <c r="D22" i="17"/>
  <c r="D18" i="17"/>
  <c r="D19" i="17"/>
  <c r="D20" i="17"/>
  <c r="D31" i="17"/>
  <c r="G30" i="17"/>
  <c r="F24" i="17"/>
  <c r="G24" i="17"/>
  <c r="E14" i="17"/>
  <c r="F17" i="17"/>
  <c r="G16" i="17"/>
  <c r="G15" i="17"/>
  <c r="F16" i="17"/>
  <c r="F15" i="17"/>
  <c r="G21" i="17" l="1"/>
  <c r="D16" i="17"/>
  <c r="D24" i="17"/>
  <c r="D17" i="17"/>
  <c r="F14" i="17"/>
  <c r="G14" i="17"/>
  <c r="D15" i="17"/>
  <c r="D14" i="17" l="1"/>
  <c r="B54" i="26" l="1"/>
  <c r="C47" i="26"/>
  <c r="E80" i="26"/>
  <c r="F72" i="17" s="1"/>
  <c r="D80" i="26"/>
  <c r="E72" i="17" s="1"/>
  <c r="C80" i="26"/>
  <c r="D72" i="17" s="1"/>
  <c r="F79" i="26"/>
  <c r="F78" i="26"/>
  <c r="F77" i="26"/>
  <c r="F76" i="26"/>
  <c r="F75" i="26"/>
  <c r="F74" i="26"/>
  <c r="F73" i="26"/>
  <c r="F72" i="26"/>
  <c r="F71" i="26"/>
  <c r="F70" i="26"/>
  <c r="F65" i="26"/>
  <c r="E65" i="26"/>
  <c r="E82" i="26" s="1"/>
  <c r="C64" i="26"/>
  <c r="B64" i="26"/>
  <c r="C63" i="26"/>
  <c r="B63" i="26"/>
  <c r="C62" i="26"/>
  <c r="B62" i="26"/>
  <c r="C61" i="26"/>
  <c r="B61" i="26"/>
  <c r="C60" i="26"/>
  <c r="B60" i="26"/>
  <c r="D59" i="26"/>
  <c r="C59" i="26" s="1"/>
  <c r="B59" i="26"/>
  <c r="E39" i="26"/>
  <c r="F71" i="17" s="1"/>
  <c r="F70" i="17" s="1"/>
  <c r="D39" i="26"/>
  <c r="E71" i="17" s="1"/>
  <c r="C39" i="26"/>
  <c r="D71" i="17" s="1"/>
  <c r="F38" i="26"/>
  <c r="F37" i="26"/>
  <c r="F36" i="26"/>
  <c r="F35" i="26"/>
  <c r="F34" i="26"/>
  <c r="F33" i="26"/>
  <c r="F32" i="26"/>
  <c r="F31" i="26"/>
  <c r="F30" i="26"/>
  <c r="F29" i="26"/>
  <c r="F24" i="26"/>
  <c r="E24" i="26"/>
  <c r="C23" i="26"/>
  <c r="C22" i="26"/>
  <c r="C21" i="26"/>
  <c r="C20" i="26"/>
  <c r="C19" i="26"/>
  <c r="B13" i="26"/>
  <c r="F30" i="17"/>
  <c r="C63" i="20"/>
  <c r="B61" i="20"/>
  <c r="B62" i="20"/>
  <c r="B63" i="20"/>
  <c r="B64" i="20"/>
  <c r="B65" i="20"/>
  <c r="B60" i="20"/>
  <c r="C21" i="20"/>
  <c r="I127" i="18"/>
  <c r="D18" i="26" l="1"/>
  <c r="D24" i="26" s="1"/>
  <c r="D70" i="17"/>
  <c r="E70" i="17"/>
  <c r="E41" i="26"/>
  <c r="D41" i="26"/>
  <c r="D30" i="17"/>
  <c r="F21" i="17"/>
  <c r="F39" i="26"/>
  <c r="F80" i="26"/>
  <c r="C65" i="26"/>
  <c r="C82" i="26" s="1"/>
  <c r="B82" i="26" s="1"/>
  <c r="D65" i="26"/>
  <c r="D82" i="26" s="1"/>
  <c r="C18" i="26"/>
  <c r="C24" i="26" s="1"/>
  <c r="C41" i="26" s="1"/>
  <c r="B41" i="26" s="1"/>
  <c r="H20" i="4"/>
  <c r="H19" i="4"/>
  <c r="G13" i="17" l="1"/>
  <c r="D13" i="17" s="1"/>
  <c r="F82" i="26"/>
  <c r="G72" i="17"/>
  <c r="F41" i="26"/>
  <c r="G71" i="17"/>
  <c r="D7" i="10"/>
  <c r="G65" i="17"/>
  <c r="G64" i="17"/>
  <c r="G63" i="17"/>
  <c r="E11" i="17"/>
  <c r="D11" i="17" s="1"/>
  <c r="K21" i="4"/>
  <c r="E13" i="13"/>
  <c r="E10" i="17"/>
  <c r="D10" i="17" s="1"/>
  <c r="E9" i="17"/>
  <c r="D9" i="17" s="1"/>
  <c r="E8" i="17"/>
  <c r="G86" i="17"/>
  <c r="G87" i="17"/>
  <c r="G88" i="17"/>
  <c r="G89" i="17"/>
  <c r="G90" i="17"/>
  <c r="G79" i="17"/>
  <c r="G80" i="17"/>
  <c r="G81" i="17"/>
  <c r="G82" i="17"/>
  <c r="G83" i="17"/>
  <c r="G84" i="17"/>
  <c r="G85" i="17"/>
  <c r="G56" i="17"/>
  <c r="G57" i="17"/>
  <c r="G58" i="17"/>
  <c r="C55" i="17"/>
  <c r="B55" i="17"/>
  <c r="C50" i="17"/>
  <c r="C51" i="17"/>
  <c r="C52" i="17"/>
  <c r="C53" i="17"/>
  <c r="C54" i="17"/>
  <c r="B51" i="17"/>
  <c r="B52" i="17"/>
  <c r="B53" i="17"/>
  <c r="B54" i="17"/>
  <c r="B50" i="17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75" i="5" s="1"/>
  <c r="F82" i="5" s="1"/>
  <c r="N6" i="5"/>
  <c r="N5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P75" i="5"/>
  <c r="F84" i="5" s="1"/>
  <c r="O75" i="5"/>
  <c r="F81" i="5" s="1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58" i="23"/>
  <c r="G65" i="23"/>
  <c r="I65" i="23" s="1"/>
  <c r="G64" i="23"/>
  <c r="G63" i="23"/>
  <c r="I63" i="23" s="1"/>
  <c r="G62" i="23"/>
  <c r="G61" i="23"/>
  <c r="I61" i="23" s="1"/>
  <c r="G60" i="23"/>
  <c r="I60" i="23" s="1"/>
  <c r="G59" i="23"/>
  <c r="I59" i="23" s="1"/>
  <c r="G57" i="23"/>
  <c r="I57" i="23" s="1"/>
  <c r="G56" i="23"/>
  <c r="I56" i="23" s="1"/>
  <c r="G55" i="23"/>
  <c r="I55" i="23" s="1"/>
  <c r="G54" i="23"/>
  <c r="I54" i="23" s="1"/>
  <c r="G53" i="23"/>
  <c r="I53" i="23" s="1"/>
  <c r="G52" i="23"/>
  <c r="I52" i="23" s="1"/>
  <c r="G51" i="23"/>
  <c r="I51" i="23" s="1"/>
  <c r="G50" i="23"/>
  <c r="I50" i="23" s="1"/>
  <c r="G49" i="23"/>
  <c r="I49" i="23" s="1"/>
  <c r="G48" i="23"/>
  <c r="I48" i="23" s="1"/>
  <c r="G47" i="23"/>
  <c r="G46" i="23"/>
  <c r="I46" i="23" s="1"/>
  <c r="G45" i="23"/>
  <c r="I45" i="23" s="1"/>
  <c r="G44" i="23"/>
  <c r="I44" i="23" s="1"/>
  <c r="G43" i="23"/>
  <c r="G42" i="23"/>
  <c r="I42" i="23" s="1"/>
  <c r="G41" i="23"/>
  <c r="I41" i="23" s="1"/>
  <c r="G40" i="23"/>
  <c r="I40" i="23" s="1"/>
  <c r="G39" i="23"/>
  <c r="I39" i="23" s="1"/>
  <c r="G38" i="23"/>
  <c r="I38" i="23" s="1"/>
  <c r="G37" i="23"/>
  <c r="I37" i="23" s="1"/>
  <c r="G36" i="23"/>
  <c r="I36" i="23" s="1"/>
  <c r="G35" i="23"/>
  <c r="I35" i="23" s="1"/>
  <c r="G34" i="23"/>
  <c r="G33" i="23"/>
  <c r="I33" i="23" s="1"/>
  <c r="G32" i="23"/>
  <c r="I32" i="23" s="1"/>
  <c r="G31" i="23"/>
  <c r="G30" i="23"/>
  <c r="I30" i="23" s="1"/>
  <c r="G29" i="23"/>
  <c r="I29" i="23" s="1"/>
  <c r="G28" i="23"/>
  <c r="I28" i="23" s="1"/>
  <c r="G27" i="23"/>
  <c r="G26" i="23"/>
  <c r="I26" i="23" s="1"/>
  <c r="G25" i="23"/>
  <c r="G24" i="23"/>
  <c r="I24" i="23" s="1"/>
  <c r="G23" i="23"/>
  <c r="G22" i="23"/>
  <c r="I22" i="23" s="1"/>
  <c r="G21" i="23"/>
  <c r="G20" i="23"/>
  <c r="I20" i="23" s="1"/>
  <c r="G19" i="23"/>
  <c r="G18" i="23"/>
  <c r="I18" i="23" s="1"/>
  <c r="G17" i="23"/>
  <c r="G16" i="23"/>
  <c r="I16" i="23" s="1"/>
  <c r="G15" i="23"/>
  <c r="G14" i="23"/>
  <c r="I14" i="23" s="1"/>
  <c r="G13" i="23"/>
  <c r="G12" i="23"/>
  <c r="I12" i="23" s="1"/>
  <c r="G11" i="23"/>
  <c r="G10" i="23"/>
  <c r="I10" i="23" s="1"/>
  <c r="G9" i="23"/>
  <c r="G8" i="23"/>
  <c r="I8" i="23" s="1"/>
  <c r="G7" i="23"/>
  <c r="H83" i="23"/>
  <c r="F92" i="23" s="1"/>
  <c r="G83" i="23"/>
  <c r="F90" i="23" s="1"/>
  <c r="F83" i="23"/>
  <c r="F89" i="23" s="1"/>
  <c r="E83" i="23"/>
  <c r="F88" i="23" s="1"/>
  <c r="D83" i="23"/>
  <c r="F87" i="23" s="1"/>
  <c r="I72" i="23"/>
  <c r="I73" i="23"/>
  <c r="I74" i="23"/>
  <c r="I75" i="23"/>
  <c r="I76" i="23"/>
  <c r="I77" i="23"/>
  <c r="I78" i="23"/>
  <c r="I79" i="23"/>
  <c r="I80" i="23"/>
  <c r="I81" i="23"/>
  <c r="I82" i="23"/>
  <c r="I71" i="23"/>
  <c r="I62" i="23"/>
  <c r="I58" i="23"/>
  <c r="I31" i="23"/>
  <c r="I34" i="23"/>
  <c r="I43" i="23"/>
  <c r="I47" i="23"/>
  <c r="B6" i="23"/>
  <c r="B7" i="23" s="1"/>
  <c r="B8" i="23" s="1"/>
  <c r="B9" i="23" s="1"/>
  <c r="B10" i="23" s="1"/>
  <c r="B11" i="23" s="1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B22" i="23" s="1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B33" i="23" s="1"/>
  <c r="B34" i="23" s="1"/>
  <c r="B35" i="23" s="1"/>
  <c r="B36" i="23" s="1"/>
  <c r="B37" i="23" s="1"/>
  <c r="B38" i="23" s="1"/>
  <c r="B39" i="23" s="1"/>
  <c r="B40" i="23" s="1"/>
  <c r="B41" i="23" s="1"/>
  <c r="B42" i="23" s="1"/>
  <c r="B43" i="23" s="1"/>
  <c r="B44" i="23" s="1"/>
  <c r="B45" i="23" s="1"/>
  <c r="B46" i="23" s="1"/>
  <c r="B47" i="23" s="1"/>
  <c r="B48" i="23" s="1"/>
  <c r="B49" i="23" s="1"/>
  <c r="B50" i="23" s="1"/>
  <c r="B51" i="23" s="1"/>
  <c r="B52" i="23" s="1"/>
  <c r="B53" i="23" s="1"/>
  <c r="B54" i="23" s="1"/>
  <c r="B55" i="23" s="1"/>
  <c r="B56" i="23" s="1"/>
  <c r="B57" i="23" s="1"/>
  <c r="B58" i="23" s="1"/>
  <c r="B59" i="23" s="1"/>
  <c r="B60" i="23" s="1"/>
  <c r="B61" i="23" s="1"/>
  <c r="B62" i="23" s="1"/>
  <c r="B63" i="23" s="1"/>
  <c r="B64" i="23" s="1"/>
  <c r="B65" i="23" s="1"/>
  <c r="C72" i="23"/>
  <c r="C73" i="23"/>
  <c r="C74" i="23"/>
  <c r="C75" i="23"/>
  <c r="C76" i="23"/>
  <c r="J76" i="23" s="1"/>
  <c r="C77" i="23"/>
  <c r="J77" i="23" s="1"/>
  <c r="C78" i="23"/>
  <c r="J78" i="23" s="1"/>
  <c r="K78" i="23" s="1"/>
  <c r="C79" i="23"/>
  <c r="C80" i="23"/>
  <c r="J80" i="23" s="1"/>
  <c r="K80" i="23" s="1"/>
  <c r="C81" i="23"/>
  <c r="J81" i="23" s="1"/>
  <c r="C82" i="23"/>
  <c r="J82" i="23" s="1"/>
  <c r="K82" i="23" s="1"/>
  <c r="C71" i="23"/>
  <c r="B71" i="23" s="1"/>
  <c r="I13" i="23"/>
  <c r="I15" i="23"/>
  <c r="I17" i="23"/>
  <c r="I19" i="23"/>
  <c r="I21" i="23"/>
  <c r="I23" i="23"/>
  <c r="I25" i="23"/>
  <c r="I7" i="23"/>
  <c r="I9" i="23"/>
  <c r="I11" i="23"/>
  <c r="I27" i="23"/>
  <c r="I64" i="23"/>
  <c r="F66" i="23"/>
  <c r="E66" i="23"/>
  <c r="B61" i="17"/>
  <c r="C61" i="17"/>
  <c r="B62" i="17"/>
  <c r="C62" i="17"/>
  <c r="C60" i="17"/>
  <c r="B60" i="17"/>
  <c r="E39" i="20"/>
  <c r="F67" i="17" s="1"/>
  <c r="D39" i="20"/>
  <c r="D18" i="20" s="1"/>
  <c r="C39" i="20"/>
  <c r="D67" i="17" s="1"/>
  <c r="F38" i="20"/>
  <c r="F37" i="20"/>
  <c r="F36" i="20"/>
  <c r="F35" i="20"/>
  <c r="F34" i="20"/>
  <c r="F33" i="20"/>
  <c r="F32" i="20"/>
  <c r="F31" i="20"/>
  <c r="F30" i="20"/>
  <c r="F29" i="20"/>
  <c r="F24" i="20"/>
  <c r="E24" i="20"/>
  <c r="C23" i="20"/>
  <c r="C22" i="20"/>
  <c r="C20" i="20"/>
  <c r="C19" i="20"/>
  <c r="F66" i="20"/>
  <c r="C65" i="20"/>
  <c r="C64" i="20"/>
  <c r="C62" i="20"/>
  <c r="C61" i="20"/>
  <c r="E66" i="20"/>
  <c r="G47" i="17"/>
  <c r="G46" i="17"/>
  <c r="G48" i="17"/>
  <c r="B43" i="17"/>
  <c r="C43" i="17"/>
  <c r="B44" i="17"/>
  <c r="C44" i="17"/>
  <c r="B45" i="17"/>
  <c r="C45" i="17"/>
  <c r="B42" i="17"/>
  <c r="C42" i="17"/>
  <c r="F68" i="11"/>
  <c r="J19" i="4"/>
  <c r="J20" i="4"/>
  <c r="J128" i="18"/>
  <c r="J113" i="18"/>
  <c r="J112" i="18"/>
  <c r="J111" i="18"/>
  <c r="I110" i="18"/>
  <c r="I109" i="18"/>
  <c r="J115" i="18"/>
  <c r="B121" i="18"/>
  <c r="D64" i="11"/>
  <c r="F62" i="11"/>
  <c r="B62" i="11"/>
  <c r="L20" i="4"/>
  <c r="N20" i="4" s="1"/>
  <c r="L19" i="4"/>
  <c r="N19" i="4" s="1"/>
  <c r="L15" i="4"/>
  <c r="N15" i="4" s="1"/>
  <c r="L14" i="4"/>
  <c r="N14" i="4" s="1"/>
  <c r="L13" i="4"/>
  <c r="N13" i="4" s="1"/>
  <c r="L12" i="4"/>
  <c r="N12" i="4" s="1"/>
  <c r="L11" i="4"/>
  <c r="N11" i="4" s="1"/>
  <c r="L10" i="4"/>
  <c r="N10" i="4" s="1"/>
  <c r="L9" i="4"/>
  <c r="N9" i="4" s="1"/>
  <c r="L8" i="4"/>
  <c r="N8" i="4" s="1"/>
  <c r="L7" i="4"/>
  <c r="N7" i="4" s="1"/>
  <c r="C68" i="17"/>
  <c r="C67" i="17"/>
  <c r="E81" i="20"/>
  <c r="F68" i="17" s="1"/>
  <c r="B55" i="20"/>
  <c r="B13" i="20"/>
  <c r="D81" i="20"/>
  <c r="E68" i="17" s="1"/>
  <c r="C81" i="20"/>
  <c r="D68" i="17" s="1"/>
  <c r="F80" i="20"/>
  <c r="F79" i="20"/>
  <c r="F78" i="20"/>
  <c r="F77" i="20"/>
  <c r="F76" i="20"/>
  <c r="F75" i="20"/>
  <c r="F74" i="20"/>
  <c r="F73" i="20"/>
  <c r="F72" i="20"/>
  <c r="F71" i="20"/>
  <c r="I129" i="18"/>
  <c r="B126" i="18"/>
  <c r="B122" i="18"/>
  <c r="B123" i="18"/>
  <c r="B124" i="18"/>
  <c r="B125" i="18"/>
  <c r="G99" i="18"/>
  <c r="G88" i="18" s="1"/>
  <c r="B88" i="18"/>
  <c r="B84" i="18"/>
  <c r="G84" i="18"/>
  <c r="G125" i="18" s="1"/>
  <c r="J125" i="18" s="1"/>
  <c r="G80" i="18"/>
  <c r="G124" i="18" s="1"/>
  <c r="J124" i="18" s="1"/>
  <c r="B80" i="18"/>
  <c r="G39" i="18"/>
  <c r="G122" i="18" s="1"/>
  <c r="J122" i="18" s="1"/>
  <c r="B39" i="18"/>
  <c r="G78" i="18"/>
  <c r="G66" i="18"/>
  <c r="B44" i="18"/>
  <c r="G37" i="18"/>
  <c r="G28" i="18"/>
  <c r="B17" i="18"/>
  <c r="C5" i="18"/>
  <c r="Q72" i="5" l="1"/>
  <c r="Q9" i="5"/>
  <c r="Q17" i="5"/>
  <c r="Q25" i="5"/>
  <c r="Q33" i="5"/>
  <c r="Q41" i="5"/>
  <c r="Q49" i="5"/>
  <c r="Q57" i="5"/>
  <c r="Q65" i="5"/>
  <c r="Q73" i="5"/>
  <c r="G70" i="17"/>
  <c r="Q8" i="5"/>
  <c r="Q12" i="5"/>
  <c r="Q16" i="5"/>
  <c r="Q20" i="5"/>
  <c r="Q24" i="5"/>
  <c r="Q28" i="5"/>
  <c r="Q32" i="5"/>
  <c r="Q36" i="5"/>
  <c r="Q40" i="5"/>
  <c r="Q44" i="5"/>
  <c r="Q48" i="5"/>
  <c r="Q52" i="5"/>
  <c r="Q56" i="5"/>
  <c r="Q60" i="5"/>
  <c r="Q64" i="5"/>
  <c r="Q68" i="5"/>
  <c r="I114" i="18"/>
  <c r="I116" i="18" s="1"/>
  <c r="F66" i="17"/>
  <c r="F91" i="17" s="1"/>
  <c r="F93" i="17" s="1"/>
  <c r="F94" i="17" s="1"/>
  <c r="D55" i="17"/>
  <c r="Q71" i="5"/>
  <c r="Q67" i="5"/>
  <c r="Q63" i="5"/>
  <c r="Q59" i="5"/>
  <c r="Q55" i="5"/>
  <c r="Q51" i="5"/>
  <c r="Q47" i="5"/>
  <c r="Q53" i="5"/>
  <c r="Q61" i="5"/>
  <c r="Q69" i="5"/>
  <c r="D66" i="17"/>
  <c r="G7" i="17"/>
  <c r="G34" i="17" s="1"/>
  <c r="G75" i="5"/>
  <c r="F79" i="5" s="1"/>
  <c r="D50" i="17" s="1"/>
  <c r="D52" i="17"/>
  <c r="Q13" i="5"/>
  <c r="Q21" i="5"/>
  <c r="Q29" i="5"/>
  <c r="Q37" i="5"/>
  <c r="Q45" i="5"/>
  <c r="Q43" i="5"/>
  <c r="Q39" i="5"/>
  <c r="Q35" i="5"/>
  <c r="Q31" i="5"/>
  <c r="Q27" i="5"/>
  <c r="Q23" i="5"/>
  <c r="Q19" i="5"/>
  <c r="Q15" i="5"/>
  <c r="Q11" i="5"/>
  <c r="Q7" i="5"/>
  <c r="J79" i="23"/>
  <c r="K79" i="23" s="1"/>
  <c r="D60" i="17"/>
  <c r="G60" i="17" s="1"/>
  <c r="D53" i="17"/>
  <c r="Q5" i="5"/>
  <c r="E7" i="17"/>
  <c r="D8" i="17"/>
  <c r="E67" i="17"/>
  <c r="E41" i="20"/>
  <c r="I131" i="18"/>
  <c r="E83" i="20"/>
  <c r="F39" i="20"/>
  <c r="G67" i="17" s="1"/>
  <c r="J74" i="23"/>
  <c r="K74" i="23" s="1"/>
  <c r="J73" i="23"/>
  <c r="K73" i="23" s="1"/>
  <c r="Q74" i="5"/>
  <c r="Q70" i="5"/>
  <c r="Q66" i="5"/>
  <c r="Q62" i="5"/>
  <c r="Q58" i="5"/>
  <c r="Q54" i="5"/>
  <c r="Q50" i="5"/>
  <c r="Q46" i="5"/>
  <c r="Q42" i="5"/>
  <c r="Q38" i="5"/>
  <c r="Q34" i="5"/>
  <c r="Q30" i="5"/>
  <c r="Q26" i="5"/>
  <c r="Q22" i="5"/>
  <c r="Q18" i="5"/>
  <c r="Q14" i="5"/>
  <c r="Q10" i="5"/>
  <c r="Q6" i="5"/>
  <c r="K75" i="5"/>
  <c r="F80" i="5" s="1"/>
  <c r="J72" i="23"/>
  <c r="K72" i="23" s="1"/>
  <c r="K76" i="23"/>
  <c r="K81" i="23"/>
  <c r="I83" i="23"/>
  <c r="K77" i="23"/>
  <c r="B72" i="23"/>
  <c r="B73" i="23" s="1"/>
  <c r="B74" i="23" s="1"/>
  <c r="B75" i="23" s="1"/>
  <c r="B76" i="23" s="1"/>
  <c r="B77" i="23" s="1"/>
  <c r="B78" i="23" s="1"/>
  <c r="B79" i="23" s="1"/>
  <c r="B80" i="23" s="1"/>
  <c r="B81" i="23" s="1"/>
  <c r="B82" i="23" s="1"/>
  <c r="G6" i="23"/>
  <c r="D60" i="20"/>
  <c r="D24" i="20"/>
  <c r="C18" i="20"/>
  <c r="C24" i="20" s="1"/>
  <c r="C41" i="20" s="1"/>
  <c r="B41" i="20" s="1"/>
  <c r="N21" i="4"/>
  <c r="L21" i="4"/>
  <c r="J114" i="18"/>
  <c r="J116" i="18" s="1"/>
  <c r="F81" i="20"/>
  <c r="F83" i="20" s="1"/>
  <c r="H127" i="18"/>
  <c r="H108" i="18" s="1"/>
  <c r="G108" i="18" s="1"/>
  <c r="G114" i="18" s="1"/>
  <c r="G116" i="18" s="1"/>
  <c r="G126" i="18"/>
  <c r="J126" i="18" s="1"/>
  <c r="G44" i="18"/>
  <c r="G123" i="18" s="1"/>
  <c r="J123" i="18" s="1"/>
  <c r="G17" i="18"/>
  <c r="G121" i="18" s="1"/>
  <c r="J121" i="18" s="1"/>
  <c r="F49" i="11"/>
  <c r="F50" i="11"/>
  <c r="F27" i="11"/>
  <c r="F28" i="11"/>
  <c r="H154" i="12"/>
  <c r="H152" i="12"/>
  <c r="H150" i="12"/>
  <c r="H148" i="12"/>
  <c r="H146" i="12"/>
  <c r="H144" i="12"/>
  <c r="H137" i="12"/>
  <c r="H135" i="12"/>
  <c r="H133" i="12"/>
  <c r="H131" i="12"/>
  <c r="H129" i="12"/>
  <c r="H127" i="12"/>
  <c r="H120" i="12"/>
  <c r="H118" i="12"/>
  <c r="H116" i="12"/>
  <c r="H114" i="12"/>
  <c r="H112" i="12"/>
  <c r="H110" i="12"/>
  <c r="H103" i="12"/>
  <c r="H101" i="12"/>
  <c r="H99" i="12"/>
  <c r="H97" i="12"/>
  <c r="H95" i="12"/>
  <c r="H93" i="12"/>
  <c r="H86" i="12"/>
  <c r="H84" i="12"/>
  <c r="H82" i="12"/>
  <c r="H80" i="12"/>
  <c r="H78" i="12"/>
  <c r="H76" i="12"/>
  <c r="H69" i="12"/>
  <c r="H67" i="12"/>
  <c r="H65" i="12"/>
  <c r="H63" i="12"/>
  <c r="H61" i="12"/>
  <c r="H59" i="12"/>
  <c r="H52" i="12"/>
  <c r="H50" i="12"/>
  <c r="H48" i="12"/>
  <c r="H46" i="12"/>
  <c r="H44" i="12"/>
  <c r="H42" i="12"/>
  <c r="H35" i="12"/>
  <c r="H33" i="12"/>
  <c r="H31" i="12"/>
  <c r="H29" i="12"/>
  <c r="H27" i="12"/>
  <c r="H25" i="12"/>
  <c r="H18" i="12"/>
  <c r="H16" i="12"/>
  <c r="H14" i="12"/>
  <c r="H12" i="12"/>
  <c r="H10" i="12"/>
  <c r="H8" i="12"/>
  <c r="J127" i="18" l="1"/>
  <c r="J129" i="18" s="1"/>
  <c r="J131" i="18" s="1"/>
  <c r="E66" i="17"/>
  <c r="F78" i="5"/>
  <c r="D41" i="20"/>
  <c r="D51" i="17"/>
  <c r="Q75" i="5"/>
  <c r="F41" i="20"/>
  <c r="I6" i="23"/>
  <c r="J75" i="23" s="1"/>
  <c r="K75" i="23" s="1"/>
  <c r="G66" i="23"/>
  <c r="C60" i="20"/>
  <c r="C66" i="20" s="1"/>
  <c r="C83" i="20" s="1"/>
  <c r="B83" i="20" s="1"/>
  <c r="D66" i="20"/>
  <c r="D83" i="20" s="1"/>
  <c r="H129" i="18"/>
  <c r="H114" i="18"/>
  <c r="H116" i="18" s="1"/>
  <c r="G101" i="18"/>
  <c r="G127" i="18"/>
  <c r="G129" i="18" s="1"/>
  <c r="G131" i="18" s="1"/>
  <c r="B131" i="18" s="1"/>
  <c r="D27" i="10"/>
  <c r="D33" i="10" s="1"/>
  <c r="D25" i="10"/>
  <c r="D24" i="10"/>
  <c r="D23" i="10"/>
  <c r="D22" i="10"/>
  <c r="D21" i="10"/>
  <c r="D15" i="10"/>
  <c r="D32" i="10" s="1"/>
  <c r="D12" i="10"/>
  <c r="D11" i="10"/>
  <c r="D10" i="10"/>
  <c r="D9" i="10"/>
  <c r="B1" i="10"/>
  <c r="H131" i="18" l="1"/>
  <c r="E91" i="17"/>
  <c r="E93" i="17" s="1"/>
  <c r="F12" i="17"/>
  <c r="F7" i="17" s="1"/>
  <c r="F34" i="17" s="1"/>
  <c r="I66" i="23"/>
  <c r="J71" i="23"/>
  <c r="G92" i="17"/>
  <c r="G78" i="17"/>
  <c r="G77" i="17"/>
  <c r="G76" i="17"/>
  <c r="G75" i="17"/>
  <c r="G74" i="17" l="1"/>
  <c r="D12" i="17"/>
  <c r="D7" i="17" s="1"/>
  <c r="E94" i="17" s="1"/>
  <c r="K71" i="23"/>
  <c r="J83" i="23"/>
  <c r="G68" i="17"/>
  <c r="G66" i="17" s="1"/>
  <c r="K83" i="23" l="1"/>
  <c r="F91" i="23"/>
  <c r="G55" i="17"/>
  <c r="F86" i="23" l="1"/>
  <c r="D54" i="17"/>
  <c r="D49" i="17" s="1"/>
  <c r="B1" i="17"/>
  <c r="F63" i="11"/>
  <c r="F64" i="11" s="1"/>
  <c r="F60" i="11"/>
  <c r="B60" i="11"/>
  <c r="D52" i="11"/>
  <c r="F51" i="11"/>
  <c r="B51" i="11"/>
  <c r="F48" i="11"/>
  <c r="F47" i="11"/>
  <c r="F46" i="11"/>
  <c r="F45" i="11"/>
  <c r="F44" i="11"/>
  <c r="B44" i="11"/>
  <c r="B45" i="11" s="1"/>
  <c r="B46" i="11" s="1"/>
  <c r="G39" i="11"/>
  <c r="I39" i="11" s="1"/>
  <c r="B39" i="11"/>
  <c r="G38" i="11"/>
  <c r="I38" i="11" s="1"/>
  <c r="B38" i="11"/>
  <c r="K33" i="11"/>
  <c r="D31" i="11"/>
  <c r="F30" i="11"/>
  <c r="B30" i="11"/>
  <c r="F29" i="11"/>
  <c r="B29" i="11"/>
  <c r="F26" i="11"/>
  <c r="F25" i="11"/>
  <c r="F24" i="11"/>
  <c r="F23" i="11"/>
  <c r="F22" i="11"/>
  <c r="F21" i="11"/>
  <c r="F20" i="11"/>
  <c r="F19" i="11"/>
  <c r="B19" i="11"/>
  <c r="G14" i="11"/>
  <c r="B14" i="11"/>
  <c r="G13" i="11"/>
  <c r="I13" i="11" s="1"/>
  <c r="G12" i="11"/>
  <c r="I12" i="11" s="1"/>
  <c r="G11" i="11"/>
  <c r="G10" i="11"/>
  <c r="B10" i="11"/>
  <c r="G51" i="17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5" i="5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H39" i="4"/>
  <c r="G39" i="4"/>
  <c r="I38" i="4"/>
  <c r="B38" i="4"/>
  <c r="I37" i="4"/>
  <c r="I36" i="4"/>
  <c r="I35" i="4"/>
  <c r="I34" i="4"/>
  <c r="I33" i="4"/>
  <c r="B33" i="4" s="1"/>
  <c r="I32" i="4"/>
  <c r="B32" i="4" s="1"/>
  <c r="I31" i="4"/>
  <c r="B31" i="4" s="1"/>
  <c r="I30" i="4"/>
  <c r="B30" i="4"/>
  <c r="I29" i="4"/>
  <c r="I28" i="4"/>
  <c r="I27" i="4"/>
  <c r="I26" i="4"/>
  <c r="B26" i="4"/>
  <c r="I25" i="4"/>
  <c r="J25" i="4" s="1"/>
  <c r="P21" i="4"/>
  <c r="O21" i="4"/>
  <c r="Q20" i="4"/>
  <c r="S20" i="4" s="1"/>
  <c r="Q19" i="4"/>
  <c r="S19" i="4" s="1"/>
  <c r="Q15" i="4"/>
  <c r="S15" i="4" s="1"/>
  <c r="D15" i="4"/>
  <c r="C15" i="4"/>
  <c r="Q14" i="4"/>
  <c r="S14" i="4" s="1"/>
  <c r="D14" i="4"/>
  <c r="C14" i="4"/>
  <c r="Q13" i="4"/>
  <c r="S13" i="4" s="1"/>
  <c r="D13" i="4"/>
  <c r="C13" i="4"/>
  <c r="Q12" i="4"/>
  <c r="S12" i="4" s="1"/>
  <c r="D12" i="4"/>
  <c r="C12" i="4"/>
  <c r="Q11" i="4"/>
  <c r="S11" i="4" s="1"/>
  <c r="D11" i="4"/>
  <c r="C11" i="4"/>
  <c r="Q10" i="4"/>
  <c r="S10" i="4" s="1"/>
  <c r="D10" i="4"/>
  <c r="C10" i="4"/>
  <c r="Q9" i="4"/>
  <c r="S9" i="4" s="1"/>
  <c r="D9" i="4"/>
  <c r="C9" i="4"/>
  <c r="Q8" i="4"/>
  <c r="S8" i="4" s="1"/>
  <c r="D8" i="4"/>
  <c r="C8" i="4"/>
  <c r="Q7" i="4"/>
  <c r="D7" i="4"/>
  <c r="C7" i="4"/>
  <c r="B7" i="4" s="1"/>
  <c r="H141" i="12"/>
  <c r="H140" i="12"/>
  <c r="G15" i="4" s="1"/>
  <c r="H124" i="12"/>
  <c r="H123" i="12"/>
  <c r="G14" i="4" s="1"/>
  <c r="H107" i="12"/>
  <c r="H106" i="12"/>
  <c r="G13" i="4" s="1"/>
  <c r="H90" i="12"/>
  <c r="H89" i="12"/>
  <c r="G12" i="4" s="1"/>
  <c r="H73" i="12"/>
  <c r="H72" i="12"/>
  <c r="G11" i="4" s="1"/>
  <c r="H56" i="12"/>
  <c r="H55" i="12"/>
  <c r="G10" i="4" s="1"/>
  <c r="H39" i="12"/>
  <c r="H38" i="12"/>
  <c r="G9" i="4" s="1"/>
  <c r="H22" i="12"/>
  <c r="H21" i="12"/>
  <c r="G8" i="4" s="1"/>
  <c r="H8" i="4" s="1"/>
  <c r="H5" i="12"/>
  <c r="H4" i="12"/>
  <c r="G7" i="4" s="1"/>
  <c r="H7" i="4" s="1"/>
  <c r="J7" i="4" s="1"/>
  <c r="J30" i="4" l="1"/>
  <c r="H15" i="4"/>
  <c r="J15" i="4" s="1"/>
  <c r="H14" i="4"/>
  <c r="J14" i="4" s="1"/>
  <c r="H13" i="4"/>
  <c r="J13" i="4" s="1"/>
  <c r="H12" i="4"/>
  <c r="J12" i="4" s="1"/>
  <c r="G15" i="11"/>
  <c r="I14" i="11" s="1"/>
  <c r="I11" i="11"/>
  <c r="E45" i="4"/>
  <c r="D44" i="17" s="1"/>
  <c r="G44" i="17" s="1"/>
  <c r="B27" i="4"/>
  <c r="B28" i="4" s="1"/>
  <c r="B29" i="4" s="1"/>
  <c r="H11" i="4"/>
  <c r="J11" i="4" s="1"/>
  <c r="H10" i="4"/>
  <c r="J10" i="4" s="1"/>
  <c r="H9" i="4"/>
  <c r="J9" i="4" s="1"/>
  <c r="G54" i="17"/>
  <c r="H14" i="17"/>
  <c r="S7" i="4"/>
  <c r="E43" i="4" s="1"/>
  <c r="D42" i="17" s="1"/>
  <c r="J34" i="4"/>
  <c r="J28" i="4"/>
  <c r="J31" i="4"/>
  <c r="J35" i="4"/>
  <c r="J38" i="4"/>
  <c r="J26" i="4"/>
  <c r="J29" i="4"/>
  <c r="J32" i="4"/>
  <c r="J36" i="4"/>
  <c r="J27" i="4"/>
  <c r="J33" i="4"/>
  <c r="J37" i="4"/>
  <c r="I39" i="4"/>
  <c r="B47" i="11"/>
  <c r="B48" i="11" s="1"/>
  <c r="B20" i="11"/>
  <c r="B21" i="11" s="1"/>
  <c r="B22" i="11" s="1"/>
  <c r="B23" i="11" s="1"/>
  <c r="B24" i="11" s="1"/>
  <c r="B25" i="11" s="1"/>
  <c r="B26" i="11" s="1"/>
  <c r="F31" i="11"/>
  <c r="I40" i="11"/>
  <c r="G40" i="11" s="1"/>
  <c r="B11" i="11"/>
  <c r="F52" i="11"/>
  <c r="B63" i="11"/>
  <c r="Q21" i="4"/>
  <c r="G50" i="17"/>
  <c r="G52" i="17"/>
  <c r="G53" i="17"/>
  <c r="G21" i="4"/>
  <c r="B8" i="4"/>
  <c r="B9" i="4" s="1"/>
  <c r="J8" i="4"/>
  <c r="L431" i="13"/>
  <c r="G49" i="17" l="1"/>
  <c r="I10" i="11"/>
  <c r="I15" i="11" s="1"/>
  <c r="F69" i="11" s="1"/>
  <c r="D61" i="17" s="1"/>
  <c r="B12" i="11"/>
  <c r="B13" i="11" s="1"/>
  <c r="F70" i="11"/>
  <c r="D62" i="17" s="1"/>
  <c r="G42" i="17"/>
  <c r="D19" i="10"/>
  <c r="J39" i="4"/>
  <c r="J21" i="4"/>
  <c r="H21" i="4"/>
  <c r="B10" i="4"/>
  <c r="B431" i="13"/>
  <c r="K431" i="13" s="1"/>
  <c r="L430" i="13"/>
  <c r="B430" i="13"/>
  <c r="L429" i="13"/>
  <c r="B429" i="13"/>
  <c r="L428" i="13"/>
  <c r="G62" i="17" l="1"/>
  <c r="D59" i="17"/>
  <c r="G61" i="17"/>
  <c r="F67" i="11"/>
  <c r="E46" i="4"/>
  <c r="D45" i="17" s="1"/>
  <c r="K430" i="13"/>
  <c r="K429" i="13"/>
  <c r="B11" i="4"/>
  <c r="G59" i="17" l="1"/>
  <c r="G45" i="17"/>
  <c r="B12" i="4"/>
  <c r="B428" i="13"/>
  <c r="L427" i="13"/>
  <c r="B427" i="13"/>
  <c r="L426" i="13"/>
  <c r="K427" i="13" l="1"/>
  <c r="K428" i="13"/>
  <c r="B13" i="4"/>
  <c r="B426" i="13"/>
  <c r="K426" i="13" s="1"/>
  <c r="L425" i="13"/>
  <c r="B425" i="13"/>
  <c r="L424" i="13"/>
  <c r="K425" i="13" l="1"/>
  <c r="B14" i="4"/>
  <c r="B424" i="13"/>
  <c r="K424" i="13" s="1"/>
  <c r="L423" i="13"/>
  <c r="B15" i="4" l="1"/>
  <c r="B16" i="4" s="1"/>
  <c r="B17" i="4" s="1"/>
  <c r="B18" i="4" s="1"/>
  <c r="S21" i="4" l="1"/>
  <c r="B423" i="13"/>
  <c r="L422" i="13"/>
  <c r="B422" i="13"/>
  <c r="L421" i="13"/>
  <c r="B421" i="13"/>
  <c r="K421" i="13" s="1"/>
  <c r="L420" i="13"/>
  <c r="E44" i="4" l="1"/>
  <c r="D43" i="17" s="1"/>
  <c r="D41" i="17" s="1"/>
  <c r="D91" i="17" s="1"/>
  <c r="K423" i="13"/>
  <c r="K422" i="13"/>
  <c r="D93" i="17" l="1"/>
  <c r="G43" i="17"/>
  <c r="D20" i="10"/>
  <c r="D26" i="10" s="1"/>
  <c r="E42" i="4"/>
  <c r="B420" i="13"/>
  <c r="L419" i="13"/>
  <c r="B419" i="13"/>
  <c r="K419" i="13" s="1"/>
  <c r="L418" i="13"/>
  <c r="B418" i="13"/>
  <c r="K418" i="13" s="1"/>
  <c r="L417" i="13"/>
  <c r="B417" i="13"/>
  <c r="K417" i="13" s="1"/>
  <c r="L416" i="13"/>
  <c r="G41" i="17" l="1"/>
  <c r="G91" i="17" s="1"/>
  <c r="K420" i="13"/>
  <c r="D28" i="10"/>
  <c r="F28" i="10" s="1"/>
  <c r="G93" i="17" l="1"/>
  <c r="B416" i="13"/>
  <c r="L415" i="13"/>
  <c r="B415" i="13"/>
  <c r="K415" i="13" s="1"/>
  <c r="L414" i="13"/>
  <c r="B414" i="13"/>
  <c r="K414" i="13" s="1"/>
  <c r="L413" i="13"/>
  <c r="K416" i="13" l="1"/>
  <c r="B413" i="13"/>
  <c r="K413" i="13" s="1"/>
  <c r="L412" i="13"/>
  <c r="B412" i="13"/>
  <c r="K412" i="13" s="1"/>
  <c r="L411" i="13"/>
  <c r="B411" i="13"/>
  <c r="L410" i="13"/>
  <c r="K411" i="13" l="1"/>
  <c r="B410" i="13" l="1"/>
  <c r="L409" i="13"/>
  <c r="B409" i="13"/>
  <c r="L408" i="13"/>
  <c r="K410" i="13" l="1"/>
  <c r="K409" i="13"/>
  <c r="B408" i="13" l="1"/>
  <c r="L407" i="13"/>
  <c r="B407" i="13"/>
  <c r="K407" i="13" s="1"/>
  <c r="L406" i="13"/>
  <c r="B406" i="13"/>
  <c r="K406" i="13" s="1"/>
  <c r="L405" i="13"/>
  <c r="B405" i="13"/>
  <c r="L404" i="13"/>
  <c r="K408" i="13" l="1"/>
  <c r="K405" i="13"/>
  <c r="B404" i="13"/>
  <c r="L403" i="13"/>
  <c r="K404" i="13" l="1"/>
  <c r="B403" i="13" l="1"/>
  <c r="L402" i="13"/>
  <c r="B402" i="13"/>
  <c r="K402" i="13" s="1"/>
  <c r="L401" i="13"/>
  <c r="B401" i="13"/>
  <c r="K401" i="13" s="1"/>
  <c r="L400" i="13"/>
  <c r="K403" i="13" l="1"/>
  <c r="B400" i="13" l="1"/>
  <c r="L399" i="13"/>
  <c r="B399" i="13"/>
  <c r="K399" i="13" s="1"/>
  <c r="L398" i="13"/>
  <c r="B398" i="13"/>
  <c r="K398" i="13" s="1"/>
  <c r="L397" i="13"/>
  <c r="B397" i="13"/>
  <c r="K397" i="13" s="1"/>
  <c r="L396" i="13"/>
  <c r="K400" i="13" l="1"/>
  <c r="B396" i="13"/>
  <c r="K396" i="13" s="1"/>
  <c r="L395" i="13"/>
  <c r="B395" i="13" l="1"/>
  <c r="K395" i="13" s="1"/>
  <c r="L394" i="13"/>
  <c r="B394" i="13"/>
  <c r="K394" i="13" s="1"/>
  <c r="L393" i="13"/>
  <c r="B393" i="13" l="1"/>
  <c r="L392" i="13"/>
  <c r="B392" i="13"/>
  <c r="K392" i="13" s="1"/>
  <c r="L391" i="13"/>
  <c r="B391" i="13"/>
  <c r="L390" i="13"/>
  <c r="K393" i="13" l="1"/>
  <c r="K391" i="13"/>
  <c r="B390" i="13" l="1"/>
  <c r="L389" i="13"/>
  <c r="B389" i="13"/>
  <c r="K389" i="13" s="1"/>
  <c r="L388" i="13"/>
  <c r="B388" i="13"/>
  <c r="K388" i="13" s="1"/>
  <c r="L387" i="13"/>
  <c r="K390" i="13" l="1"/>
  <c r="B387" i="13"/>
  <c r="K387" i="13" s="1"/>
  <c r="L386" i="13"/>
  <c r="B386" i="13"/>
  <c r="K386" i="13" s="1"/>
  <c r="L385" i="13"/>
  <c r="B385" i="13" l="1"/>
  <c r="L384" i="13"/>
  <c r="K385" i="13" l="1"/>
  <c r="B384" i="13" l="1"/>
  <c r="L383" i="13"/>
  <c r="B383" i="13"/>
  <c r="K383" i="13" s="1"/>
  <c r="L382" i="13"/>
  <c r="B382" i="13"/>
  <c r="L381" i="13"/>
  <c r="K384" i="13" l="1"/>
  <c r="K382" i="13"/>
  <c r="B381" i="13" l="1"/>
  <c r="L380" i="13"/>
  <c r="B380" i="13"/>
  <c r="K380" i="13" s="1"/>
  <c r="L379" i="13"/>
  <c r="B379" i="13"/>
  <c r="K379" i="13" s="1"/>
  <c r="L378" i="13"/>
  <c r="K381" i="13" l="1"/>
  <c r="B378" i="13" l="1"/>
  <c r="L377" i="13"/>
  <c r="B377" i="13"/>
  <c r="K377" i="13" s="1"/>
  <c r="L376" i="13"/>
  <c r="B376" i="13"/>
  <c r="K376" i="13" s="1"/>
  <c r="L375" i="13"/>
  <c r="K378" i="13" l="1"/>
  <c r="B375" i="13"/>
  <c r="K375" i="13" s="1"/>
  <c r="L374" i="13"/>
  <c r="B374" i="13"/>
  <c r="K374" i="13" s="1"/>
  <c r="L373" i="13"/>
  <c r="B373" i="13" l="1"/>
  <c r="L372" i="13"/>
  <c r="B372" i="13"/>
  <c r="K372" i="13" s="1"/>
  <c r="L371" i="13"/>
  <c r="B371" i="13"/>
  <c r="K371" i="13" s="1"/>
  <c r="L370" i="13"/>
  <c r="K373" i="13" l="1"/>
  <c r="B370" i="13" l="1"/>
  <c r="L369" i="13"/>
  <c r="B369" i="13"/>
  <c r="K369" i="13" s="1"/>
  <c r="L368" i="13"/>
  <c r="B368" i="13"/>
  <c r="K368" i="13" s="1"/>
  <c r="L367" i="13"/>
  <c r="K370" i="13" l="1"/>
  <c r="B367" i="13"/>
  <c r="K367" i="13" s="1"/>
  <c r="L366" i="13"/>
  <c r="B366" i="13"/>
  <c r="K366" i="13" s="1"/>
  <c r="L365" i="13"/>
  <c r="B365" i="13"/>
  <c r="L364" i="13"/>
  <c r="K365" i="13" l="1"/>
  <c r="B364" i="13" l="1"/>
  <c r="L363" i="13"/>
  <c r="B363" i="13"/>
  <c r="L362" i="13"/>
  <c r="K364" i="13" l="1"/>
  <c r="K363" i="13"/>
  <c r="B362" i="13"/>
  <c r="K362" i="13" s="1"/>
  <c r="L361" i="13"/>
  <c r="B361" i="13"/>
  <c r="K361" i="13" s="1"/>
  <c r="L360" i="13"/>
  <c r="B360" i="13" l="1"/>
  <c r="L359" i="13"/>
  <c r="K360" i="13" l="1"/>
  <c r="B359" i="13"/>
  <c r="L358" i="13"/>
  <c r="B358" i="13"/>
  <c r="K358" i="13" s="1"/>
  <c r="L357" i="13"/>
  <c r="B357" i="13"/>
  <c r="L356" i="13"/>
  <c r="K357" i="13" l="1"/>
  <c r="K359" i="13"/>
  <c r="B356" i="13" l="1"/>
  <c r="L355" i="13"/>
  <c r="B355" i="13"/>
  <c r="L354" i="13"/>
  <c r="K356" i="13" l="1"/>
  <c r="K355" i="13"/>
  <c r="B354" i="13"/>
  <c r="K354" i="13" s="1"/>
  <c r="L353" i="13"/>
  <c r="B353" i="13"/>
  <c r="K353" i="13" s="1"/>
  <c r="L352" i="13"/>
  <c r="B352" i="13" l="1"/>
  <c r="L351" i="13"/>
  <c r="K352" i="13" l="1"/>
  <c r="B351" i="13"/>
  <c r="L350" i="13"/>
  <c r="B350" i="13"/>
  <c r="K350" i="13" s="1"/>
  <c r="L349" i="13"/>
  <c r="B349" i="13"/>
  <c r="L348" i="13"/>
  <c r="K349" i="13" l="1"/>
  <c r="K351" i="13"/>
  <c r="B348" i="13" l="1"/>
  <c r="L347" i="13"/>
  <c r="B347" i="13"/>
  <c r="L346" i="13"/>
  <c r="K348" i="13" l="1"/>
  <c r="K347" i="13"/>
  <c r="B346" i="13" l="1"/>
  <c r="L345" i="13"/>
  <c r="B345" i="13"/>
  <c r="K345" i="13" s="1"/>
  <c r="L344" i="13"/>
  <c r="B344" i="13"/>
  <c r="K344" i="13" s="1"/>
  <c r="L343" i="13"/>
  <c r="K346" i="13" l="1"/>
  <c r="B343" i="13"/>
  <c r="K343" i="13" s="1"/>
  <c r="L342" i="13"/>
  <c r="B342" i="13"/>
  <c r="K342" i="13" s="1"/>
  <c r="L341" i="13"/>
  <c r="B341" i="13" l="1"/>
  <c r="L340" i="13"/>
  <c r="B340" i="13"/>
  <c r="K340" i="13" s="1"/>
  <c r="L339" i="13"/>
  <c r="B339" i="13"/>
  <c r="K339" i="13" s="1"/>
  <c r="L338" i="13"/>
  <c r="K341" i="13" l="1"/>
  <c r="B338" i="13" l="1"/>
  <c r="L337" i="13"/>
  <c r="B337" i="13"/>
  <c r="K337" i="13" s="1"/>
  <c r="L336" i="13"/>
  <c r="B336" i="13"/>
  <c r="K336" i="13" s="1"/>
  <c r="L335" i="13"/>
  <c r="K338" i="13" l="1"/>
  <c r="B335" i="13"/>
  <c r="K335" i="13" s="1"/>
  <c r="L334" i="13"/>
  <c r="B334" i="13"/>
  <c r="K334" i="13" s="1"/>
  <c r="L333" i="13"/>
  <c r="B333" i="13" l="1"/>
  <c r="L332" i="13"/>
  <c r="K333" i="13" l="1"/>
  <c r="B332" i="13" l="1"/>
  <c r="L331" i="13"/>
  <c r="B331" i="13"/>
  <c r="K331" i="13" s="1"/>
  <c r="L330" i="13"/>
  <c r="B330" i="13"/>
  <c r="K330" i="13" s="1"/>
  <c r="L329" i="13"/>
  <c r="B329" i="13"/>
  <c r="K329" i="13" s="1"/>
  <c r="L328" i="13"/>
  <c r="K332" i="13" l="1"/>
  <c r="B328" i="13"/>
  <c r="K328" i="13" s="1"/>
  <c r="L327" i="13"/>
  <c r="B327" i="13" l="1"/>
  <c r="L326" i="13"/>
  <c r="B326" i="13"/>
  <c r="K326" i="13" s="1"/>
  <c r="L325" i="13"/>
  <c r="B325" i="13"/>
  <c r="K325" i="13" s="1"/>
  <c r="L324" i="13"/>
  <c r="K327" i="13" l="1"/>
  <c r="B324" i="13" l="1"/>
  <c r="L323" i="13"/>
  <c r="B323" i="13"/>
  <c r="K323" i="13" s="1"/>
  <c r="L322" i="13"/>
  <c r="B322" i="13"/>
  <c r="K322" i="13" s="1"/>
  <c r="L321" i="13"/>
  <c r="B321" i="13"/>
  <c r="K321" i="13" s="1"/>
  <c r="L320" i="13"/>
  <c r="K324" i="13" l="1"/>
  <c r="B320" i="13"/>
  <c r="K320" i="13" s="1"/>
  <c r="L319" i="13"/>
  <c r="B319" i="13" l="1"/>
  <c r="L318" i="13"/>
  <c r="B318" i="13"/>
  <c r="K318" i="13" s="1"/>
  <c r="L317" i="13"/>
  <c r="B317" i="13"/>
  <c r="L316" i="13"/>
  <c r="K319" i="13" l="1"/>
  <c r="K317" i="13"/>
  <c r="B316" i="13" l="1"/>
  <c r="L315" i="13"/>
  <c r="B315" i="13"/>
  <c r="K315" i="13" s="1"/>
  <c r="L314" i="13"/>
  <c r="K316" i="13" l="1"/>
  <c r="B314" i="13"/>
  <c r="L313" i="13"/>
  <c r="B313" i="13"/>
  <c r="K313" i="13" s="1"/>
  <c r="L312" i="13"/>
  <c r="B312" i="13"/>
  <c r="K312" i="13" s="1"/>
  <c r="L311" i="13"/>
  <c r="K314" i="13" l="1"/>
  <c r="B311" i="13"/>
  <c r="K311" i="13" s="1"/>
  <c r="L310" i="13"/>
  <c r="B310" i="13"/>
  <c r="K310" i="13" s="1"/>
  <c r="L309" i="13"/>
  <c r="B309" i="13" l="1"/>
  <c r="L308" i="13"/>
  <c r="B308" i="13"/>
  <c r="K308" i="13" s="1"/>
  <c r="L307" i="13"/>
  <c r="B307" i="13"/>
  <c r="K307" i="13" s="1"/>
  <c r="L306" i="13"/>
  <c r="K309" i="13" l="1"/>
  <c r="B306" i="13" l="1"/>
  <c r="L305" i="13"/>
  <c r="B305" i="13"/>
  <c r="K305" i="13" s="1"/>
  <c r="L304" i="13"/>
  <c r="B304" i="13"/>
  <c r="K304" i="13" s="1"/>
  <c r="L303" i="13"/>
  <c r="K306" i="13" l="1"/>
  <c r="B303" i="13"/>
  <c r="K303" i="13" s="1"/>
  <c r="L302" i="13"/>
  <c r="B302" i="13"/>
  <c r="K302" i="13" s="1"/>
  <c r="L301" i="13"/>
  <c r="B301" i="13"/>
  <c r="L300" i="13"/>
  <c r="K301" i="13" l="1"/>
  <c r="B300" i="13" l="1"/>
  <c r="L299" i="13"/>
  <c r="B299" i="13"/>
  <c r="L298" i="13"/>
  <c r="K300" i="13" l="1"/>
  <c r="K299" i="13"/>
  <c r="B298" i="13"/>
  <c r="K298" i="13" s="1"/>
  <c r="L297" i="13"/>
  <c r="B297" i="13"/>
  <c r="K297" i="13" s="1"/>
  <c r="L296" i="13"/>
  <c r="B296" i="13" l="1"/>
  <c r="L295" i="13"/>
  <c r="K296" i="13" l="1"/>
  <c r="B295" i="13"/>
  <c r="L294" i="13"/>
  <c r="B294" i="13"/>
  <c r="K294" i="13" s="1"/>
  <c r="L293" i="13"/>
  <c r="B293" i="13"/>
  <c r="L292" i="13"/>
  <c r="K293" i="13" l="1"/>
  <c r="K295" i="13"/>
  <c r="B292" i="13" l="1"/>
  <c r="L291" i="13"/>
  <c r="B291" i="13"/>
  <c r="L290" i="13"/>
  <c r="K292" i="13" l="1"/>
  <c r="K291" i="13"/>
  <c r="B290" i="13"/>
  <c r="K290" i="13" s="1"/>
  <c r="L289" i="13"/>
  <c r="B289" i="13"/>
  <c r="K289" i="13" s="1"/>
  <c r="L288" i="13"/>
  <c r="B288" i="13" l="1"/>
  <c r="L287" i="13"/>
  <c r="K288" i="13" l="1"/>
  <c r="B287" i="13"/>
  <c r="L286" i="13"/>
  <c r="B286" i="13"/>
  <c r="K286" i="13" s="1"/>
  <c r="L285" i="13"/>
  <c r="B285" i="13"/>
  <c r="L284" i="13"/>
  <c r="K285" i="13" l="1"/>
  <c r="K287" i="13"/>
  <c r="B284" i="13" l="1"/>
  <c r="L283" i="13"/>
  <c r="B283" i="13"/>
  <c r="L282" i="13"/>
  <c r="B282" i="13"/>
  <c r="K282" i="13" s="1"/>
  <c r="L281" i="13"/>
  <c r="B281" i="13"/>
  <c r="K281" i="13" s="1"/>
  <c r="L280" i="13"/>
  <c r="K284" i="13" l="1"/>
  <c r="K283" i="13"/>
  <c r="B280" i="13" l="1"/>
  <c r="L279" i="13"/>
  <c r="B279" i="13"/>
  <c r="L278" i="13"/>
  <c r="K280" i="13" l="1"/>
  <c r="K279" i="13"/>
  <c r="B278" i="13"/>
  <c r="K278" i="13" s="1"/>
  <c r="L277" i="13"/>
  <c r="B277" i="13"/>
  <c r="K277" i="13" s="1"/>
  <c r="L276" i="13"/>
  <c r="B276" i="13" l="1"/>
  <c r="K276" i="13" s="1"/>
  <c r="L275" i="13"/>
  <c r="B275" i="13" l="1"/>
  <c r="K275" i="13" s="1"/>
  <c r="L274" i="13"/>
  <c r="B274" i="13"/>
  <c r="K274" i="13" s="1"/>
  <c r="L273" i="13"/>
  <c r="B273" i="13"/>
  <c r="L272" i="13"/>
  <c r="K273" i="13" l="1"/>
  <c r="B272" i="13" l="1"/>
  <c r="L271" i="13"/>
  <c r="B271" i="13"/>
  <c r="L270" i="13"/>
  <c r="K272" i="13" l="1"/>
  <c r="K271" i="13"/>
  <c r="B270" i="13"/>
  <c r="K270" i="13" s="1"/>
  <c r="L269" i="13"/>
  <c r="B269" i="13"/>
  <c r="K269" i="13" s="1"/>
  <c r="L268" i="13"/>
  <c r="B268" i="13" l="1"/>
  <c r="L267" i="13"/>
  <c r="B267" i="13"/>
  <c r="K267" i="13" s="1"/>
  <c r="L266" i="13"/>
  <c r="B266" i="13"/>
  <c r="K266" i="13" s="1"/>
  <c r="L265" i="13"/>
  <c r="K268" i="13" l="1"/>
  <c r="B265" i="13" l="1"/>
  <c r="L264" i="13"/>
  <c r="B264" i="13"/>
  <c r="K264" i="13" s="1"/>
  <c r="L263" i="13"/>
  <c r="B263" i="13"/>
  <c r="K263" i="13" s="1"/>
  <c r="L262" i="13"/>
  <c r="K265" i="13" l="1"/>
  <c r="B262" i="13"/>
  <c r="K262" i="13" s="1"/>
  <c r="L261" i="13"/>
  <c r="B261" i="13"/>
  <c r="K261" i="13" s="1"/>
  <c r="L260" i="13"/>
  <c r="B260" i="13"/>
  <c r="L259" i="13"/>
  <c r="K260" i="13" l="1"/>
  <c r="B259" i="13" l="1"/>
  <c r="L258" i="13"/>
  <c r="B258" i="13"/>
  <c r="L257" i="13"/>
  <c r="K259" i="13" l="1"/>
  <c r="K258" i="13"/>
  <c r="B257" i="13"/>
  <c r="K257" i="13" s="1"/>
  <c r="L256" i="13"/>
  <c r="B256" i="13"/>
  <c r="K256" i="13" s="1"/>
  <c r="L255" i="13"/>
  <c r="B255" i="13" l="1"/>
  <c r="L254" i="13"/>
  <c r="K255" i="13" l="1"/>
  <c r="B254" i="13" l="1"/>
  <c r="L253" i="13"/>
  <c r="B253" i="13"/>
  <c r="K253" i="13" s="1"/>
  <c r="L252" i="13"/>
  <c r="B252" i="13"/>
  <c r="K252" i="13" s="1"/>
  <c r="L251" i="13"/>
  <c r="K254" i="13" l="1"/>
  <c r="B251" i="13"/>
  <c r="K251" i="13" s="1"/>
  <c r="L250" i="13"/>
  <c r="B250" i="13"/>
  <c r="K250" i="13" s="1"/>
  <c r="L249" i="13"/>
  <c r="B249" i="13"/>
  <c r="L248" i="13"/>
  <c r="K249" i="13" l="1"/>
  <c r="B248" i="13" l="1"/>
  <c r="L247" i="13"/>
  <c r="B247" i="13"/>
  <c r="L246" i="13"/>
  <c r="K248" i="13" l="1"/>
  <c r="K247" i="13"/>
  <c r="L245" i="13" l="1"/>
  <c r="L244" i="13"/>
  <c r="L243" i="13"/>
  <c r="L242" i="13" l="1"/>
  <c r="L241" i="13"/>
  <c r="L240" i="13"/>
  <c r="L239" i="13" l="1"/>
  <c r="L238" i="13"/>
  <c r="L237" i="13" l="1"/>
  <c r="L236" i="13"/>
  <c r="L235" i="13" l="1"/>
  <c r="L234" i="13" l="1"/>
  <c r="L233" i="13"/>
  <c r="L232" i="13" l="1"/>
  <c r="L231" i="13"/>
  <c r="L230" i="13"/>
  <c r="L229" i="13" l="1"/>
  <c r="L228" i="13"/>
  <c r="L227" i="13"/>
  <c r="L226" i="13" l="1"/>
  <c r="L225" i="13"/>
  <c r="L224" i="13" l="1"/>
  <c r="L223" i="13"/>
  <c r="L222" i="13"/>
  <c r="L221" i="13" l="1"/>
  <c r="L220" i="13"/>
  <c r="L219" i="13"/>
  <c r="L218" i="13" l="1"/>
  <c r="L217" i="13"/>
  <c r="L216" i="13"/>
  <c r="L215" i="13" l="1"/>
  <c r="L214" i="13"/>
  <c r="L213" i="13" l="1"/>
  <c r="L212" i="13"/>
  <c r="L211" i="13"/>
  <c r="L210" i="13" l="1"/>
  <c r="L209" i="13"/>
  <c r="L208" i="13"/>
  <c r="L207" i="13" l="1"/>
  <c r="L206" i="13"/>
  <c r="L205" i="13" l="1"/>
  <c r="L204" i="13"/>
  <c r="L203" i="13" l="1"/>
  <c r="L202" i="13" l="1"/>
  <c r="L201" i="13"/>
  <c r="L200" i="13" l="1"/>
  <c r="L199" i="13"/>
  <c r="L198" i="13"/>
  <c r="L197" i="13" l="1"/>
  <c r="L196" i="13"/>
  <c r="L195" i="13"/>
  <c r="L194" i="13" l="1"/>
  <c r="L193" i="13"/>
  <c r="L192" i="13" l="1"/>
  <c r="L191" i="13"/>
  <c r="L190" i="13"/>
  <c r="L189" i="13" l="1"/>
  <c r="L188" i="13"/>
  <c r="L187" i="13"/>
  <c r="L186" i="13" l="1"/>
  <c r="L185" i="13"/>
  <c r="L184" i="13"/>
  <c r="L183" i="13" l="1"/>
  <c r="L182" i="13"/>
  <c r="L181" i="13" l="1"/>
  <c r="L180" i="13"/>
  <c r="L179" i="13"/>
  <c r="L178" i="13" l="1"/>
  <c r="L177" i="13"/>
  <c r="L176" i="13"/>
  <c r="L175" i="13" l="1"/>
  <c r="L174" i="13"/>
  <c r="L173" i="13" l="1"/>
  <c r="L172" i="13"/>
  <c r="L171" i="13" l="1"/>
  <c r="L170" i="13" l="1"/>
  <c r="L169" i="13"/>
  <c r="L168" i="13"/>
  <c r="L167" i="13" l="1"/>
  <c r="L166" i="13"/>
  <c r="L165" i="13" l="1"/>
  <c r="L164" i="13"/>
  <c r="L163" i="13"/>
  <c r="L162" i="13" l="1"/>
  <c r="L161" i="13"/>
  <c r="L160" i="13" l="1"/>
  <c r="L159" i="13"/>
  <c r="L158" i="13"/>
  <c r="L157" i="13" l="1"/>
  <c r="L156" i="13"/>
  <c r="L155" i="13" l="1"/>
  <c r="L154" i="13"/>
  <c r="L153" i="13"/>
  <c r="L152" i="13"/>
  <c r="L151" i="13" l="1"/>
  <c r="L150" i="13"/>
  <c r="L149" i="13" l="1"/>
  <c r="L148" i="13"/>
  <c r="L147" i="13" l="1"/>
  <c r="L146" i="13" l="1"/>
  <c r="L145" i="13"/>
  <c r="L144" i="13"/>
  <c r="L143" i="13" l="1"/>
  <c r="L142" i="13"/>
  <c r="L141" i="13" l="1"/>
  <c r="L140" i="13"/>
  <c r="L139" i="13" l="1"/>
  <c r="L138" i="13"/>
  <c r="L137" i="13" l="1"/>
  <c r="L136" i="13"/>
  <c r="L135" i="13"/>
  <c r="L134" i="13" l="1"/>
  <c r="L133" i="13"/>
  <c r="L132" i="13"/>
  <c r="L131" i="13" l="1"/>
  <c r="L130" i="13"/>
  <c r="L129" i="13" l="1"/>
  <c r="L128" i="13"/>
  <c r="L127" i="13"/>
  <c r="L126" i="13" l="1"/>
  <c r="L125" i="13"/>
  <c r="L124" i="13" l="1"/>
  <c r="L123" i="13"/>
  <c r="L122" i="13"/>
  <c r="L121" i="13" l="1"/>
  <c r="L120" i="13"/>
  <c r="L119" i="13" l="1"/>
  <c r="L118" i="13"/>
  <c r="L117" i="13"/>
  <c r="L116" i="13"/>
  <c r="L115" i="13" l="1"/>
  <c r="L114" i="13"/>
  <c r="L113" i="13" l="1"/>
  <c r="L112" i="13"/>
  <c r="L111" i="13"/>
  <c r="L110" i="13" l="1"/>
  <c r="L109" i="13"/>
  <c r="L108" i="13" l="1"/>
  <c r="L107" i="13" l="1"/>
  <c r="L106" i="13"/>
  <c r="L105" i="13"/>
  <c r="L104" i="13" l="1"/>
  <c r="L103" i="13"/>
  <c r="L102" i="13"/>
  <c r="L101" i="13" l="1"/>
  <c r="L100" i="13"/>
  <c r="L99" i="13"/>
  <c r="L98" i="13"/>
  <c r="L97" i="13"/>
  <c r="L96" i="13"/>
  <c r="L95" i="13"/>
  <c r="L94" i="13"/>
  <c r="L93" i="13"/>
  <c r="L92" i="13"/>
  <c r="L91" i="13"/>
  <c r="L90" i="13"/>
  <c r="L89" i="13"/>
  <c r="L88" i="13"/>
  <c r="L87" i="13"/>
  <c r="L86" i="13"/>
  <c r="L85" i="13"/>
  <c r="L84" i="13"/>
  <c r="L83" i="13"/>
  <c r="L82" i="13"/>
  <c r="L81" i="13" l="1"/>
  <c r="L80" i="13" l="1"/>
  <c r="L79" i="13" l="1"/>
  <c r="L78" i="13" l="1"/>
  <c r="L77" i="13" l="1"/>
  <c r="L76" i="13" l="1"/>
  <c r="L75" i="13" l="1"/>
  <c r="L74" i="13"/>
  <c r="L73" i="13" l="1"/>
  <c r="L72" i="13" l="1"/>
  <c r="L71" i="13"/>
  <c r="L70" i="13" l="1"/>
  <c r="L69" i="13" l="1"/>
  <c r="L68" i="13"/>
  <c r="L67" i="13" l="1"/>
  <c r="L66" i="13"/>
  <c r="L65" i="13" l="1"/>
  <c r="L64" i="13"/>
  <c r="L63" i="13" l="1"/>
  <c r="L62" i="13"/>
  <c r="L61" i="13" l="1"/>
  <c r="L60" i="13" l="1"/>
  <c r="L59" i="13"/>
  <c r="L58" i="13" l="1"/>
  <c r="L57" i="13"/>
  <c r="L56" i="13" l="1"/>
  <c r="L55" i="13"/>
  <c r="L54" i="13" l="1"/>
  <c r="L53" i="13"/>
  <c r="L52" i="13"/>
  <c r="L51" i="13" l="1"/>
  <c r="L50" i="13"/>
  <c r="L49" i="13"/>
  <c r="L48" i="13" l="1"/>
  <c r="L47" i="13" l="1"/>
  <c r="L46" i="13"/>
  <c r="L45" i="13" l="1"/>
  <c r="L44" i="13"/>
  <c r="L43" i="13" l="1"/>
  <c r="L42" i="13"/>
  <c r="L41" i="13" l="1"/>
  <c r="L40" i="13" l="1"/>
  <c r="L39" i="13"/>
  <c r="L38" i="13" l="1"/>
  <c r="L37" i="13" l="1"/>
  <c r="L36" i="13" l="1"/>
  <c r="L35" i="13"/>
  <c r="L34" i="13" l="1"/>
  <c r="L33" i="13"/>
  <c r="L32" i="13"/>
  <c r="B32" i="13"/>
  <c r="F24" i="13"/>
  <c r="E24" i="13"/>
  <c r="F23" i="13"/>
  <c r="E23" i="13"/>
  <c r="F22" i="13"/>
  <c r="E22" i="13"/>
  <c r="F21" i="13"/>
  <c r="E21" i="13"/>
  <c r="F20" i="13"/>
  <c r="E20" i="13"/>
  <c r="F19" i="13"/>
  <c r="E19" i="13"/>
  <c r="F18" i="13"/>
  <c r="E18" i="13"/>
  <c r="F17" i="13"/>
  <c r="E17" i="13"/>
  <c r="F16" i="13"/>
  <c r="E16" i="13"/>
  <c r="F15" i="13"/>
  <c r="E15" i="13"/>
  <c r="F14" i="13"/>
  <c r="E14" i="13"/>
  <c r="F13" i="13"/>
  <c r="E7" i="13"/>
  <c r="D7" i="13"/>
  <c r="E6" i="13"/>
  <c r="D6" i="13"/>
  <c r="E5" i="13"/>
  <c r="D5" i="13"/>
  <c r="E4" i="13"/>
  <c r="D4" i="13"/>
  <c r="F38" i="2"/>
  <c r="E38" i="2"/>
  <c r="D38" i="2"/>
  <c r="C38" i="2"/>
  <c r="B4" i="2"/>
  <c r="D13" i="10"/>
  <c r="G24" i="13" l="1"/>
  <c r="G22" i="13"/>
  <c r="G15" i="13"/>
  <c r="G23" i="13"/>
  <c r="E8" i="13"/>
  <c r="D8" i="13"/>
  <c r="E25" i="13"/>
  <c r="F5" i="13"/>
  <c r="F7" i="13"/>
  <c r="G14" i="13"/>
  <c r="G16" i="13"/>
  <c r="F25" i="13"/>
  <c r="G17" i="13"/>
  <c r="F6" i="13"/>
  <c r="G21" i="13"/>
  <c r="G19" i="13"/>
  <c r="F4" i="13"/>
  <c r="G13" i="13"/>
  <c r="G18" i="13"/>
  <c r="G20" i="13"/>
  <c r="M32" i="13"/>
  <c r="K32" i="13"/>
  <c r="M431" i="13"/>
  <c r="M429" i="13"/>
  <c r="M430" i="13"/>
  <c r="M428" i="13"/>
  <c r="M426" i="13"/>
  <c r="M427" i="13"/>
  <c r="M425" i="13"/>
  <c r="M424" i="13"/>
  <c r="M421" i="13"/>
  <c r="M423" i="13"/>
  <c r="M422" i="13"/>
  <c r="M420" i="13"/>
  <c r="M418" i="13"/>
  <c r="M419" i="13"/>
  <c r="M417" i="13"/>
  <c r="M416" i="13"/>
  <c r="M414" i="13"/>
  <c r="M415" i="13"/>
  <c r="M412" i="13"/>
  <c r="M413" i="13"/>
  <c r="M411" i="13"/>
  <c r="M409" i="13"/>
  <c r="M410" i="13"/>
  <c r="M408" i="13"/>
  <c r="M406" i="13"/>
  <c r="M405" i="13"/>
  <c r="M407" i="13"/>
  <c r="M404" i="13"/>
  <c r="M403" i="13"/>
  <c r="M401" i="13"/>
  <c r="M402" i="13"/>
  <c r="M400" i="13"/>
  <c r="M397" i="13"/>
  <c r="M398" i="13"/>
  <c r="M399" i="13"/>
  <c r="M395" i="13"/>
  <c r="M396" i="13"/>
  <c r="M394" i="13"/>
  <c r="M393" i="13"/>
  <c r="M392" i="13"/>
  <c r="M391" i="13"/>
  <c r="M390" i="13"/>
  <c r="M388" i="13"/>
  <c r="M389" i="13"/>
  <c r="M387" i="13"/>
  <c r="M386" i="13"/>
  <c r="M385" i="13"/>
  <c r="M384" i="13"/>
  <c r="M383" i="13"/>
  <c r="M382" i="13"/>
  <c r="M381" i="13"/>
  <c r="M380" i="13"/>
  <c r="M379" i="13"/>
  <c r="M378" i="13"/>
  <c r="M376" i="13"/>
  <c r="M377" i="13"/>
  <c r="M375" i="13"/>
  <c r="M374" i="13"/>
  <c r="M373" i="13"/>
  <c r="M372" i="13"/>
  <c r="M371" i="13"/>
  <c r="M370" i="13"/>
  <c r="M368" i="13"/>
  <c r="M369" i="13"/>
  <c r="M365" i="13"/>
  <c r="M367" i="13"/>
  <c r="M366" i="13"/>
  <c r="M363" i="13"/>
  <c r="M364" i="13"/>
  <c r="M361" i="13"/>
  <c r="M362" i="13"/>
  <c r="M360" i="13"/>
  <c r="M358" i="13"/>
  <c r="M359" i="13"/>
  <c r="M357" i="13"/>
  <c r="M355" i="13"/>
  <c r="M356" i="13"/>
  <c r="M353" i="13"/>
  <c r="M354" i="13"/>
  <c r="M352" i="13"/>
  <c r="M350" i="13"/>
  <c r="M351" i="13"/>
  <c r="M349" i="13"/>
  <c r="M347" i="13"/>
  <c r="M348" i="13"/>
  <c r="M346" i="13"/>
  <c r="M344" i="13"/>
  <c r="M345" i="13"/>
  <c r="M343" i="13"/>
  <c r="M342" i="13"/>
  <c r="M341" i="13"/>
  <c r="M340" i="13"/>
  <c r="M339" i="13"/>
  <c r="M338" i="13"/>
  <c r="M336" i="13"/>
  <c r="M337" i="13"/>
  <c r="M335" i="13"/>
  <c r="M334" i="13"/>
  <c r="M333" i="13"/>
  <c r="M332" i="13"/>
  <c r="M330" i="13"/>
  <c r="M331" i="13"/>
  <c r="M329" i="13"/>
  <c r="M328" i="13"/>
  <c r="M327" i="13"/>
  <c r="M326" i="13"/>
  <c r="M325" i="13"/>
  <c r="M322" i="13"/>
  <c r="M321" i="13"/>
  <c r="M324" i="13"/>
  <c r="M323" i="13"/>
  <c r="M320" i="13"/>
  <c r="M319" i="13"/>
  <c r="M318" i="13"/>
  <c r="M317" i="13"/>
  <c r="M316" i="13"/>
  <c r="M315" i="13"/>
  <c r="M312" i="13"/>
  <c r="M314" i="13"/>
  <c r="M313" i="13"/>
  <c r="M311" i="13"/>
  <c r="M310" i="13"/>
  <c r="M309" i="13"/>
  <c r="M308" i="13"/>
  <c r="M307" i="13"/>
  <c r="M306" i="13"/>
  <c r="M304" i="13"/>
  <c r="M305" i="13"/>
  <c r="M301" i="13"/>
  <c r="M302" i="13"/>
  <c r="M303" i="13"/>
  <c r="M299" i="13"/>
  <c r="M300" i="13"/>
  <c r="M297" i="13"/>
  <c r="M298" i="13"/>
  <c r="M296" i="13"/>
  <c r="M294" i="13"/>
  <c r="M295" i="13"/>
  <c r="M293" i="13"/>
  <c r="M291" i="13"/>
  <c r="M292" i="13"/>
  <c r="M289" i="13"/>
  <c r="M290" i="13"/>
  <c r="M288" i="13"/>
  <c r="M286" i="13"/>
  <c r="M287" i="13"/>
  <c r="M285" i="13"/>
  <c r="M281" i="13"/>
  <c r="M282" i="13"/>
  <c r="M284" i="13"/>
  <c r="M283" i="13"/>
  <c r="M279" i="13"/>
  <c r="M280" i="13"/>
  <c r="M278" i="13"/>
  <c r="M277" i="13"/>
  <c r="M276" i="13"/>
  <c r="M275" i="13"/>
  <c r="M273" i="13"/>
  <c r="M274" i="13"/>
  <c r="M271" i="13"/>
  <c r="M272" i="13"/>
  <c r="M269" i="13"/>
  <c r="M270" i="13"/>
  <c r="M268" i="13"/>
  <c r="M267" i="13"/>
  <c r="M266" i="13"/>
  <c r="M265" i="13"/>
  <c r="M263" i="13"/>
  <c r="M264" i="13"/>
  <c r="M260" i="13"/>
  <c r="M262" i="13"/>
  <c r="M261" i="13"/>
  <c r="M258" i="13"/>
  <c r="M259" i="13"/>
  <c r="M256" i="13"/>
  <c r="M257" i="13"/>
  <c r="M255" i="13"/>
  <c r="M254" i="13"/>
  <c r="M252" i="13"/>
  <c r="M253" i="13"/>
  <c r="M249" i="13"/>
  <c r="M250" i="13"/>
  <c r="M251" i="13"/>
  <c r="M247" i="13"/>
  <c r="M248" i="13"/>
  <c r="B33" i="13"/>
  <c r="F8" i="13" l="1"/>
  <c r="G25" i="13"/>
  <c r="M33" i="13"/>
  <c r="K33" i="13"/>
  <c r="B34" i="13"/>
  <c r="M34" i="13" s="1"/>
  <c r="K34" i="13" l="1"/>
  <c r="B35" i="13"/>
  <c r="B36" i="13" s="1"/>
  <c r="K36" i="13" l="1"/>
  <c r="M36" i="13"/>
  <c r="K35" i="13"/>
  <c r="M35" i="13"/>
  <c r="B37" i="13"/>
  <c r="K37" i="13" l="1"/>
  <c r="M37" i="13"/>
  <c r="B38" i="13"/>
  <c r="K38" i="13" l="1"/>
  <c r="M38" i="13"/>
  <c r="B39" i="13"/>
  <c r="K39" i="13" l="1"/>
  <c r="M39" i="13"/>
  <c r="B40" i="13"/>
  <c r="K40" i="13" l="1"/>
  <c r="M40" i="13"/>
  <c r="B41" i="13"/>
  <c r="M41" i="13" l="1"/>
  <c r="K41" i="13"/>
  <c r="B42" i="13"/>
  <c r="B43" i="13" s="1"/>
  <c r="M43" i="13" l="1"/>
  <c r="K43" i="13"/>
  <c r="K42" i="13"/>
  <c r="B44" i="13"/>
  <c r="M42" i="13"/>
  <c r="K44" i="13" l="1"/>
  <c r="M44" i="13"/>
  <c r="B45" i="13"/>
  <c r="B46" i="13" s="1"/>
  <c r="K46" i="13" l="1"/>
  <c r="M46" i="13"/>
  <c r="M45" i="13"/>
  <c r="K45" i="13"/>
  <c r="B47" i="13"/>
  <c r="K47" i="13" l="1"/>
  <c r="M47" i="13"/>
  <c r="B48" i="13"/>
  <c r="B49" i="13" s="1"/>
  <c r="M49" i="13" l="1"/>
  <c r="K49" i="13"/>
  <c r="K48" i="13"/>
  <c r="B50" i="13"/>
  <c r="M48" i="13"/>
  <c r="K50" i="13" l="1"/>
  <c r="M50" i="13"/>
  <c r="B51" i="13"/>
  <c r="B52" i="13" s="1"/>
  <c r="K52" i="13" l="1"/>
  <c r="M52" i="13"/>
  <c r="K51" i="13"/>
  <c r="M51" i="13"/>
  <c r="B53" i="13"/>
  <c r="M53" i="13" l="1"/>
  <c r="K53" i="13"/>
  <c r="B54" i="13"/>
  <c r="B55" i="13" s="1"/>
  <c r="K55" i="13" l="1"/>
  <c r="M55" i="13"/>
  <c r="K54" i="13"/>
  <c r="B56" i="13"/>
  <c r="M54" i="13"/>
  <c r="K56" i="13" l="1"/>
  <c r="M56" i="13"/>
  <c r="B57" i="13"/>
  <c r="B58" i="13" s="1"/>
  <c r="K58" i="13" l="1"/>
  <c r="M58" i="13"/>
  <c r="K57" i="13"/>
  <c r="B59" i="13"/>
  <c r="M57" i="13"/>
  <c r="K59" i="13" l="1"/>
  <c r="M59" i="13"/>
  <c r="B60" i="13"/>
  <c r="B61" i="13" s="1"/>
  <c r="M61" i="13" l="1"/>
  <c r="K61" i="13"/>
  <c r="K60" i="13"/>
  <c r="B62" i="13"/>
  <c r="M60" i="13"/>
  <c r="K62" i="13" l="1"/>
  <c r="M62" i="13"/>
  <c r="B63" i="13"/>
  <c r="B64" i="13" s="1"/>
  <c r="K64" i="13" l="1"/>
  <c r="M64" i="13"/>
  <c r="M63" i="13"/>
  <c r="K63" i="13"/>
  <c r="B65" i="13"/>
  <c r="M65" i="13" l="1"/>
  <c r="K65" i="13"/>
  <c r="B66" i="13"/>
  <c r="B67" i="13" s="1"/>
  <c r="K67" i="13" l="1"/>
  <c r="M67" i="13"/>
  <c r="K66" i="13"/>
  <c r="B68" i="13"/>
  <c r="M66" i="13"/>
  <c r="K68" i="13" l="1"/>
  <c r="M68" i="13"/>
  <c r="B69" i="13"/>
  <c r="B70" i="13" s="1"/>
  <c r="K70" i="13" l="1"/>
  <c r="M70" i="13"/>
  <c r="K69" i="13"/>
  <c r="B71" i="13"/>
  <c r="M69" i="13"/>
  <c r="K71" i="13" l="1"/>
  <c r="M71" i="13"/>
  <c r="B72" i="13"/>
  <c r="B73" i="13" s="1"/>
  <c r="M73" i="13" l="1"/>
  <c r="K73" i="13"/>
  <c r="K72" i="13"/>
  <c r="M72" i="13"/>
  <c r="B74" i="13"/>
  <c r="K74" i="13" l="1"/>
  <c r="M74" i="13"/>
  <c r="B75" i="13"/>
  <c r="B76" i="13" s="1"/>
  <c r="K76" i="13" l="1"/>
  <c r="M76" i="13"/>
  <c r="B77" i="13"/>
  <c r="B78" i="13" s="1"/>
  <c r="K75" i="13"/>
  <c r="M75" i="13"/>
  <c r="K78" i="13" l="1"/>
  <c r="M78" i="13"/>
  <c r="M77" i="13"/>
  <c r="B79" i="13"/>
  <c r="B80" i="13" s="1"/>
  <c r="K77" i="13"/>
  <c r="K80" i="13" l="1"/>
  <c r="M80" i="13"/>
  <c r="M79" i="13"/>
  <c r="B81" i="13"/>
  <c r="K79" i="13"/>
  <c r="B82" i="13" l="1"/>
  <c r="B83" i="13" s="1"/>
  <c r="M81" i="13"/>
  <c r="K81" i="13"/>
  <c r="K83" i="13" l="1"/>
  <c r="M83" i="13"/>
  <c r="K82" i="13"/>
  <c r="B84" i="13"/>
  <c r="M82" i="13"/>
  <c r="K84" i="13" l="1"/>
  <c r="M84" i="13"/>
  <c r="B85" i="13"/>
  <c r="B86" i="13" s="1"/>
  <c r="K86" i="13" l="1"/>
  <c r="M86" i="13"/>
  <c r="K85" i="13"/>
  <c r="B87" i="13"/>
  <c r="M85" i="13"/>
  <c r="K87" i="13" l="1"/>
  <c r="M87" i="13"/>
  <c r="B88" i="13"/>
  <c r="K88" i="13" l="1"/>
  <c r="M88" i="13"/>
  <c r="B89" i="13"/>
  <c r="K89" i="13" l="1"/>
  <c r="M89" i="13"/>
  <c r="B90" i="13"/>
  <c r="B91" i="13" s="1"/>
  <c r="K91" i="13" l="1"/>
  <c r="M91" i="13"/>
  <c r="K90" i="13"/>
  <c r="B92" i="13"/>
  <c r="B93" i="13" s="1"/>
  <c r="M90" i="13"/>
  <c r="K93" i="13" l="1"/>
  <c r="M93" i="13"/>
  <c r="K92" i="13"/>
  <c r="B94" i="13"/>
  <c r="M92" i="13"/>
  <c r="K94" i="13" l="1"/>
  <c r="M94" i="13"/>
  <c r="B95" i="13"/>
  <c r="B96" i="13" s="1"/>
  <c r="K96" i="13" l="1"/>
  <c r="M96" i="13"/>
  <c r="B97" i="13"/>
  <c r="B98" i="13" s="1"/>
  <c r="K95" i="13"/>
  <c r="M95" i="13"/>
  <c r="K98" i="13" l="1"/>
  <c r="M98" i="13"/>
  <c r="K97" i="13"/>
  <c r="B99" i="13"/>
  <c r="M97" i="13"/>
  <c r="K99" i="13" l="1"/>
  <c r="M99" i="13"/>
  <c r="B100" i="13"/>
  <c r="B101" i="13" s="1"/>
  <c r="K101" i="13" l="1"/>
  <c r="M101" i="13"/>
  <c r="B102" i="13"/>
  <c r="B103" i="13" s="1"/>
  <c r="K100" i="13"/>
  <c r="M100" i="13"/>
  <c r="K103" i="13" l="1"/>
  <c r="M103" i="13"/>
  <c r="K102" i="13"/>
  <c r="B104" i="13"/>
  <c r="M102" i="13"/>
  <c r="K104" i="13" l="1"/>
  <c r="M104" i="13"/>
  <c r="B105" i="13"/>
  <c r="B106" i="13" s="1"/>
  <c r="K106" i="13" l="1"/>
  <c r="M106" i="13"/>
  <c r="B107" i="13"/>
  <c r="B108" i="13" s="1"/>
  <c r="K105" i="13"/>
  <c r="M105" i="13"/>
  <c r="K108" i="13" l="1"/>
  <c r="M108" i="13"/>
  <c r="B109" i="13"/>
  <c r="B110" i="13" s="1"/>
  <c r="K107" i="13"/>
  <c r="M107" i="13"/>
  <c r="K110" i="13" l="1"/>
  <c r="M110" i="13"/>
  <c r="B111" i="13"/>
  <c r="B112" i="13" s="1"/>
  <c r="K109" i="13"/>
  <c r="M109" i="13"/>
  <c r="K112" i="13" l="1"/>
  <c r="M112" i="13"/>
  <c r="K111" i="13"/>
  <c r="B113" i="13"/>
  <c r="M111" i="13"/>
  <c r="K113" i="13" l="1"/>
  <c r="M113" i="13"/>
  <c r="B114" i="13"/>
  <c r="B115" i="13" s="1"/>
  <c r="K115" i="13" l="1"/>
  <c r="M115" i="13"/>
  <c r="B116" i="13"/>
  <c r="B117" i="13" s="1"/>
  <c r="K114" i="13"/>
  <c r="M114" i="13"/>
  <c r="K117" i="13" l="1"/>
  <c r="M117" i="13"/>
  <c r="B118" i="13"/>
  <c r="B119" i="13" s="1"/>
  <c r="K116" i="13"/>
  <c r="M116" i="13"/>
  <c r="K119" i="13" l="1"/>
  <c r="M119" i="13"/>
  <c r="K118" i="13"/>
  <c r="B120" i="13"/>
  <c r="M118" i="13"/>
  <c r="K120" i="13" l="1"/>
  <c r="M120" i="13"/>
  <c r="B121" i="13"/>
  <c r="B122" i="13" s="1"/>
  <c r="K122" i="13" l="1"/>
  <c r="M122" i="13"/>
  <c r="B123" i="13"/>
  <c r="B124" i="13" s="1"/>
  <c r="K121" i="13"/>
  <c r="M121" i="13"/>
  <c r="K124" i="13" l="1"/>
  <c r="M124" i="13"/>
  <c r="B125" i="13"/>
  <c r="B126" i="13" s="1"/>
  <c r="K123" i="13"/>
  <c r="M123" i="13"/>
  <c r="K126" i="13" l="1"/>
  <c r="M126" i="13"/>
  <c r="K125" i="13"/>
  <c r="B127" i="13"/>
  <c r="B128" i="13" s="1"/>
  <c r="M125" i="13"/>
  <c r="K128" i="13" l="1"/>
  <c r="M128" i="13"/>
  <c r="B129" i="13"/>
  <c r="B130" i="13" s="1"/>
  <c r="K127" i="13"/>
  <c r="M127" i="13"/>
  <c r="K130" i="13" l="1"/>
  <c r="M130" i="13"/>
  <c r="B131" i="13"/>
  <c r="B132" i="13" s="1"/>
  <c r="K129" i="13"/>
  <c r="M129" i="13"/>
  <c r="K132" i="13" l="1"/>
  <c r="M132" i="13"/>
  <c r="B133" i="13"/>
  <c r="B134" i="13" s="1"/>
  <c r="K131" i="13"/>
  <c r="M131" i="13"/>
  <c r="K134" i="13" l="1"/>
  <c r="M134" i="13"/>
  <c r="B135" i="13"/>
  <c r="B136" i="13" s="1"/>
  <c r="K133" i="13"/>
  <c r="M133" i="13"/>
  <c r="K136" i="13" l="1"/>
  <c r="M136" i="13"/>
  <c r="B137" i="13"/>
  <c r="B138" i="13" s="1"/>
  <c r="K135" i="13"/>
  <c r="M135" i="13"/>
  <c r="K138" i="13" l="1"/>
  <c r="M138" i="13"/>
  <c r="K137" i="13"/>
  <c r="B139" i="13"/>
  <c r="M137" i="13"/>
  <c r="K139" i="13" l="1"/>
  <c r="M139" i="13"/>
  <c r="B140" i="13"/>
  <c r="K140" i="13" l="1"/>
  <c r="M140" i="13"/>
  <c r="B141" i="13"/>
  <c r="K141" i="13" l="1"/>
  <c r="M141" i="13"/>
  <c r="B142" i="13"/>
  <c r="K142" i="13" l="1"/>
  <c r="M142" i="13"/>
  <c r="B143" i="13"/>
  <c r="B144" i="13" s="1"/>
  <c r="K144" i="13" l="1"/>
  <c r="M144" i="13"/>
  <c r="B145" i="13"/>
  <c r="K143" i="13"/>
  <c r="M143" i="13"/>
  <c r="K145" i="13" l="1"/>
  <c r="M145" i="13"/>
  <c r="B146" i="13"/>
  <c r="B147" i="13" s="1"/>
  <c r="K147" i="13" l="1"/>
  <c r="M147" i="13"/>
  <c r="K146" i="13"/>
  <c r="B148" i="13"/>
  <c r="M146" i="13"/>
  <c r="K148" i="13" l="1"/>
  <c r="M148" i="13"/>
  <c r="B149" i="13"/>
  <c r="B150" i="13" s="1"/>
  <c r="K150" i="13" l="1"/>
  <c r="M150" i="13"/>
  <c r="K149" i="13"/>
  <c r="B151" i="13"/>
  <c r="M149" i="13"/>
  <c r="K151" i="13" l="1"/>
  <c r="M151" i="13"/>
  <c r="B152" i="13"/>
  <c r="B153" i="13" s="1"/>
  <c r="K153" i="13" l="1"/>
  <c r="M153" i="13"/>
  <c r="B154" i="13"/>
  <c r="B155" i="13" s="1"/>
  <c r="K152" i="13"/>
  <c r="M152" i="13"/>
  <c r="K155" i="13" l="1"/>
  <c r="M155" i="13"/>
  <c r="K154" i="13"/>
  <c r="B156" i="13"/>
  <c r="M154" i="13"/>
  <c r="K156" i="13" l="1"/>
  <c r="M156" i="13"/>
  <c r="B157" i="13"/>
  <c r="B158" i="13" s="1"/>
  <c r="K158" i="13" l="1"/>
  <c r="M158" i="13"/>
  <c r="B159" i="13"/>
  <c r="K157" i="13"/>
  <c r="M157" i="13"/>
  <c r="B160" i="13" l="1"/>
  <c r="K159" i="13"/>
  <c r="M159" i="13"/>
  <c r="K160" i="13" l="1"/>
  <c r="M160" i="13"/>
  <c r="B161" i="13"/>
  <c r="K161" i="13" l="1"/>
  <c r="M161" i="13"/>
  <c r="B162" i="13"/>
  <c r="K162" i="13" l="1"/>
  <c r="M162" i="13"/>
  <c r="B163" i="13"/>
  <c r="K163" i="13" l="1"/>
  <c r="M163" i="13"/>
  <c r="B164" i="13"/>
  <c r="K164" i="13" l="1"/>
  <c r="M164" i="13"/>
  <c r="B165" i="13"/>
  <c r="K165" i="13" l="1"/>
  <c r="M165" i="13"/>
  <c r="B166" i="13"/>
  <c r="K166" i="13" l="1"/>
  <c r="M166" i="13"/>
  <c r="B167" i="13"/>
  <c r="K167" i="13" l="1"/>
  <c r="M167" i="13"/>
  <c r="B168" i="13"/>
  <c r="K168" i="13" l="1"/>
  <c r="M168" i="13"/>
  <c r="B169" i="13"/>
  <c r="K169" i="13" l="1"/>
  <c r="M169" i="13"/>
  <c r="B170" i="13"/>
  <c r="K170" i="13" l="1"/>
  <c r="M170" i="13"/>
  <c r="B171" i="13"/>
  <c r="K171" i="13" l="1"/>
  <c r="M171" i="13"/>
  <c r="B172" i="13"/>
  <c r="K172" i="13" l="1"/>
  <c r="M172" i="13"/>
  <c r="B173" i="13"/>
  <c r="K173" i="13" l="1"/>
  <c r="M173" i="13"/>
  <c r="B174" i="13"/>
  <c r="K174" i="13" l="1"/>
  <c r="M174" i="13"/>
  <c r="B175" i="13"/>
  <c r="K175" i="13" l="1"/>
  <c r="M175" i="13"/>
  <c r="B176" i="13"/>
  <c r="K176" i="13" l="1"/>
  <c r="M176" i="13"/>
  <c r="B177" i="13"/>
  <c r="K177" i="13" l="1"/>
  <c r="M177" i="13"/>
  <c r="B178" i="13"/>
  <c r="K178" i="13" l="1"/>
  <c r="M178" i="13"/>
  <c r="B179" i="13"/>
  <c r="K179" i="13" l="1"/>
  <c r="M179" i="13"/>
  <c r="B180" i="13"/>
  <c r="K180" i="13" l="1"/>
  <c r="M180" i="13"/>
  <c r="B181" i="13"/>
  <c r="K181" i="13" l="1"/>
  <c r="M181" i="13"/>
  <c r="B182" i="13"/>
  <c r="K182" i="13" l="1"/>
  <c r="M182" i="13"/>
  <c r="B183" i="13"/>
  <c r="K183" i="13" l="1"/>
  <c r="M183" i="13"/>
  <c r="B184" i="13"/>
  <c r="K184" i="13" l="1"/>
  <c r="M184" i="13"/>
  <c r="B185" i="13"/>
  <c r="K185" i="13" l="1"/>
  <c r="M185" i="13"/>
  <c r="B186" i="13"/>
  <c r="K186" i="13" l="1"/>
  <c r="M186" i="13"/>
  <c r="B187" i="13"/>
  <c r="K187" i="13" l="1"/>
  <c r="M187" i="13"/>
  <c r="B188" i="13"/>
  <c r="K188" i="13" l="1"/>
  <c r="M188" i="13"/>
  <c r="B189" i="13"/>
  <c r="K189" i="13" l="1"/>
  <c r="M189" i="13"/>
  <c r="B190" i="13"/>
  <c r="K190" i="13" l="1"/>
  <c r="M190" i="13"/>
  <c r="B191" i="13"/>
  <c r="K191" i="13" l="1"/>
  <c r="M191" i="13"/>
  <c r="B192" i="13"/>
  <c r="K192" i="13" l="1"/>
  <c r="M192" i="13"/>
  <c r="B193" i="13"/>
  <c r="K193" i="13" l="1"/>
  <c r="M193" i="13"/>
  <c r="B194" i="13"/>
  <c r="K194" i="13" l="1"/>
  <c r="M194" i="13"/>
  <c r="B195" i="13"/>
  <c r="K195" i="13" l="1"/>
  <c r="M195" i="13"/>
  <c r="B196" i="13"/>
  <c r="K196" i="13" l="1"/>
  <c r="M196" i="13"/>
  <c r="B197" i="13"/>
  <c r="K197" i="13" l="1"/>
  <c r="M197" i="13"/>
  <c r="B198" i="13"/>
  <c r="K198" i="13" l="1"/>
  <c r="M198" i="13"/>
  <c r="B199" i="13"/>
  <c r="K199" i="13" l="1"/>
  <c r="M199" i="13"/>
  <c r="B200" i="13"/>
  <c r="K200" i="13" l="1"/>
  <c r="M200" i="13"/>
  <c r="B201" i="13"/>
  <c r="K201" i="13" l="1"/>
  <c r="M201" i="13"/>
  <c r="B202" i="13"/>
  <c r="K202" i="13" l="1"/>
  <c r="M202" i="13"/>
  <c r="B203" i="13"/>
  <c r="K203" i="13" l="1"/>
  <c r="M203" i="13"/>
  <c r="B204" i="13"/>
  <c r="K204" i="13" l="1"/>
  <c r="M204" i="13"/>
  <c r="B205" i="13"/>
  <c r="K205" i="13" l="1"/>
  <c r="M205" i="13"/>
  <c r="B206" i="13"/>
  <c r="K206" i="13" l="1"/>
  <c r="M206" i="13"/>
  <c r="B207" i="13"/>
  <c r="K207" i="13" l="1"/>
  <c r="M207" i="13"/>
  <c r="B208" i="13"/>
  <c r="K208" i="13" l="1"/>
  <c r="M208" i="13"/>
  <c r="B209" i="13"/>
  <c r="K209" i="13" l="1"/>
  <c r="M209" i="13"/>
  <c r="B210" i="13"/>
  <c r="K210" i="13" l="1"/>
  <c r="M210" i="13"/>
  <c r="B211" i="13"/>
  <c r="K211" i="13" l="1"/>
  <c r="M211" i="13"/>
  <c r="B212" i="13"/>
  <c r="K212" i="13" l="1"/>
  <c r="M212" i="13"/>
  <c r="B213" i="13"/>
  <c r="K213" i="13" l="1"/>
  <c r="M213" i="13"/>
  <c r="B214" i="13"/>
  <c r="K214" i="13" l="1"/>
  <c r="M214" i="13"/>
  <c r="B215" i="13"/>
  <c r="K215" i="13" l="1"/>
  <c r="M215" i="13"/>
  <c r="B216" i="13"/>
  <c r="K216" i="13" l="1"/>
  <c r="M216" i="13"/>
  <c r="B217" i="13"/>
  <c r="K217" i="13" l="1"/>
  <c r="M217" i="13"/>
  <c r="B218" i="13"/>
  <c r="K218" i="13" l="1"/>
  <c r="M218" i="13"/>
  <c r="B219" i="13"/>
  <c r="K219" i="13" l="1"/>
  <c r="M219" i="13"/>
  <c r="B220" i="13"/>
  <c r="K220" i="13" l="1"/>
  <c r="M220" i="13"/>
  <c r="B221" i="13"/>
  <c r="K221" i="13" l="1"/>
  <c r="M221" i="13"/>
  <c r="B222" i="13"/>
  <c r="K222" i="13" l="1"/>
  <c r="M222" i="13"/>
  <c r="B223" i="13"/>
  <c r="K223" i="13" l="1"/>
  <c r="M223" i="13"/>
  <c r="B224" i="13"/>
  <c r="K224" i="13" l="1"/>
  <c r="M224" i="13"/>
  <c r="B225" i="13"/>
  <c r="K225" i="13" l="1"/>
  <c r="M225" i="13"/>
  <c r="B226" i="13"/>
  <c r="K226" i="13" l="1"/>
  <c r="M226" i="13"/>
  <c r="B227" i="13"/>
  <c r="K227" i="13" l="1"/>
  <c r="M227" i="13"/>
  <c r="B228" i="13"/>
  <c r="K228" i="13" l="1"/>
  <c r="M228" i="13"/>
  <c r="B229" i="13"/>
  <c r="K229" i="13" l="1"/>
  <c r="M229" i="13"/>
  <c r="B230" i="13"/>
  <c r="K230" i="13" l="1"/>
  <c r="M230" i="13"/>
  <c r="B231" i="13"/>
  <c r="K231" i="13" l="1"/>
  <c r="M231" i="13"/>
  <c r="B232" i="13"/>
  <c r="K232" i="13" l="1"/>
  <c r="M232" i="13"/>
  <c r="B233" i="13"/>
  <c r="K233" i="13" l="1"/>
  <c r="M233" i="13"/>
  <c r="B234" i="13"/>
  <c r="K234" i="13" l="1"/>
  <c r="M234" i="13"/>
  <c r="B235" i="13"/>
  <c r="K235" i="13" l="1"/>
  <c r="M235" i="13"/>
  <c r="B236" i="13"/>
  <c r="K236" i="13" l="1"/>
  <c r="M236" i="13"/>
  <c r="B237" i="13"/>
  <c r="K237" i="13" l="1"/>
  <c r="M237" i="13"/>
  <c r="B238" i="13"/>
  <c r="K238" i="13" l="1"/>
  <c r="M238" i="13"/>
  <c r="B239" i="13"/>
  <c r="K239" i="13" l="1"/>
  <c r="M239" i="13"/>
  <c r="B240" i="13"/>
  <c r="K240" i="13" l="1"/>
  <c r="M240" i="13"/>
  <c r="B241" i="13"/>
  <c r="K241" i="13" l="1"/>
  <c r="M241" i="13"/>
  <c r="B242" i="13"/>
  <c r="K242" i="13" l="1"/>
  <c r="M242" i="13"/>
  <c r="B243" i="13"/>
  <c r="K243" i="13" l="1"/>
  <c r="M243" i="13"/>
  <c r="B244" i="13"/>
  <c r="K244" i="13" l="1"/>
  <c r="M244" i="13"/>
  <c r="B245" i="13"/>
  <c r="K245" i="13" l="1"/>
  <c r="M245" i="13"/>
  <c r="B246" i="13"/>
  <c r="K246" i="13" l="1"/>
  <c r="M246" i="13"/>
  <c r="I7" i="13"/>
  <c r="G4" i="13" l="1"/>
  <c r="G5" i="13"/>
  <c r="G6" i="13"/>
  <c r="K432" i="13"/>
  <c r="G7" i="13"/>
  <c r="G8" i="13" l="1"/>
  <c r="D25" i="17" s="1"/>
  <c r="D21" i="17" s="1"/>
  <c r="D8" i="10"/>
  <c r="D14" i="10" s="1"/>
  <c r="D16" i="10" s="1"/>
  <c r="D29" i="10" s="1"/>
  <c r="E25" i="17" l="1"/>
  <c r="E21" i="17" s="1"/>
  <c r="E34" i="17" s="1"/>
  <c r="G94" i="17"/>
  <c r="H21" i="17" s="1"/>
  <c r="D34" i="17"/>
  <c r="D36" i="17" s="1"/>
  <c r="D94" i="17" l="1"/>
  <c r="C94" i="17" s="1"/>
  <c r="F16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Sklemencic</author>
  </authors>
  <commentList>
    <comment ref="C12" authorId="0" shapeId="0" xr:uid="{00000000-0006-0000-0200-000001000000}">
      <text>
        <r>
          <rPr>
            <sz val="8"/>
            <color indexed="81"/>
            <rFont val="Tahoma"/>
            <family val="2"/>
            <charset val="238"/>
          </rPr>
          <t xml:space="preserve">koristiti nomenklaturu prema nacionalnom savezu za svaku uzrasnu kategoriju
</t>
        </r>
      </text>
    </comment>
    <comment ref="B28" authorId="0" shapeId="0" xr:uid="{00000000-0006-0000-0200-000002000000}">
      <text>
        <r>
          <rPr>
            <sz val="8"/>
            <color indexed="81"/>
            <rFont val="Tahoma"/>
            <family val="2"/>
            <charset val="238"/>
          </rPr>
          <t xml:space="preserve">klubovi su obvezni  dostaviti spisak registriranih igrača/ili izvod nadležnog registracijskog tijela
</t>
        </r>
      </text>
    </comment>
    <comment ref="C29" authorId="0" shapeId="0" xr:uid="{00000000-0006-0000-0200-000003000000}">
      <text>
        <r>
          <rPr>
            <sz val="8"/>
            <color indexed="81"/>
            <rFont val="Tahoma"/>
            <family val="2"/>
            <charset val="238"/>
          </rPr>
          <t xml:space="preserve">Jedan član se upisuje samo jednom
</t>
        </r>
      </text>
    </comment>
    <comment ref="F29" authorId="0" shapeId="0" xr:uid="{00000000-0006-0000-0200-000004000000}">
      <text>
        <r>
          <rPr>
            <sz val="8"/>
            <color indexed="81"/>
            <rFont val="Tahoma"/>
            <family val="2"/>
            <charset val="238"/>
          </rPr>
          <t xml:space="preserve">Registrirani športaši u sustavu natjecanja:
</t>
        </r>
        <r>
          <rPr>
            <b/>
            <sz val="8"/>
            <color indexed="81"/>
            <rFont val="Tahoma"/>
            <family val="2"/>
            <charset val="238"/>
          </rPr>
          <t xml:space="preserve">Ekipni sportovi: </t>
        </r>
        <r>
          <rPr>
            <sz val="8"/>
            <color indexed="81"/>
            <rFont val="Tahoma"/>
            <family val="2"/>
            <charset val="238"/>
          </rPr>
          <t xml:space="preserve">ligaška natjecanja u službenom kalendaru nacionalnog saveza
</t>
        </r>
        <r>
          <rPr>
            <b/>
            <sz val="8"/>
            <color indexed="81"/>
            <rFont val="Tahoma"/>
            <family val="2"/>
            <charset val="238"/>
          </rPr>
          <t>Pojedinačni sportovi</t>
        </r>
        <r>
          <rPr>
            <sz val="8"/>
            <color indexed="81"/>
            <rFont val="Tahoma"/>
            <family val="2"/>
            <charset val="238"/>
          </rPr>
          <t xml:space="preserve">: Sudjlovanje na najmanje 5 natjecanja iz službenog kalendara nacionolnog saveza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Sklemencic</author>
  </authors>
  <commentList>
    <comment ref="B2" authorId="0" shapeId="0" xr:uid="{00000000-0006-0000-0400-000001000000}">
      <text>
        <r>
          <rPr>
            <sz val="8"/>
            <color indexed="81"/>
            <rFont val="Tahoma"/>
            <family val="2"/>
            <charset val="238"/>
          </rPr>
          <t xml:space="preserve">* ispuniti za sve uzrasne kategorije koje su u programu rada kluba; TERMIN – upisati termin održavanja treninga (npr. 9:00 – 11:00, 18:00 – 19:30). Moguće je upisati dva termina dnevno po uzrasnoj kategoriji. OBJEKT: upisati naziv sportskog objekta u kojem se provodi sportski program 
</t>
        </r>
      </text>
    </comment>
  </commentList>
</comments>
</file>

<file path=xl/sharedStrings.xml><?xml version="1.0" encoding="utf-8"?>
<sst xmlns="http://schemas.openxmlformats.org/spreadsheetml/2006/main" count="965" uniqueCount="365">
  <si>
    <t>Ugovor o radu</t>
  </si>
  <si>
    <t>Ugovor o djelu</t>
  </si>
  <si>
    <t>Ugovor o volontiranju</t>
  </si>
  <si>
    <t>Ostalo</t>
  </si>
  <si>
    <t>trenerski kadar</t>
  </si>
  <si>
    <t>direktor, tajnik</t>
  </si>
  <si>
    <t>administrativno osoblje</t>
  </si>
  <si>
    <t>ostalo stručno osoblje</t>
  </si>
  <si>
    <t xml:space="preserve">Puni naziv sportske udruge (kluba) </t>
  </si>
  <si>
    <t>Skraćeni naziv sportske udruge (kluba)</t>
  </si>
  <si>
    <t xml:space="preserve">Sjedište  i adresa </t>
  </si>
  <si>
    <t>Adresa za dostavu pošte</t>
  </si>
  <si>
    <t xml:space="preserve">Telefon </t>
  </si>
  <si>
    <t xml:space="preserve">Mobitel </t>
  </si>
  <si>
    <t xml:space="preserve">Datum upisa u registar udruga                       </t>
  </si>
  <si>
    <t>Matični broj</t>
  </si>
  <si>
    <t>E-mail</t>
  </si>
  <si>
    <t>Ime i prezime</t>
  </si>
  <si>
    <t>Funkcija</t>
  </si>
  <si>
    <t>Broj zaposlenih osoba u udruzi</t>
  </si>
  <si>
    <t>Način / Funkcija</t>
  </si>
  <si>
    <t>Korištenje sportskih objekata za provedbu programa</t>
  </si>
  <si>
    <t>tel/mob</t>
  </si>
  <si>
    <t>IBAN</t>
  </si>
  <si>
    <t>OSOBE OVLAŠTENE ZA ZASTUPANJE (PREMA RJEŠENJU O UPISU U REGISTAR UDRUGA)</t>
  </si>
  <si>
    <t>I.   PODACI O ČLANSTVU</t>
  </si>
  <si>
    <t>UZRASNA KATEGORIJA</t>
  </si>
  <si>
    <t>M</t>
  </si>
  <si>
    <t>Ž</t>
  </si>
  <si>
    <t>UKUPNO</t>
  </si>
  <si>
    <t>Ostali članovi kluba (članovi upravnih tijela, veterani sl.)</t>
  </si>
  <si>
    <t>U K U P N O</t>
  </si>
  <si>
    <t>GODIŠTE</t>
  </si>
  <si>
    <t>PON</t>
  </si>
  <si>
    <t>UTO</t>
  </si>
  <si>
    <t>SRI</t>
  </si>
  <si>
    <t>ČET</t>
  </si>
  <si>
    <t>PET</t>
  </si>
  <si>
    <t>SUB</t>
  </si>
  <si>
    <t>Uzrasna kategorija</t>
  </si>
  <si>
    <t>Trošak prijevoza</t>
  </si>
  <si>
    <t>Troškovi organizacije natjecanja kao domaćin</t>
  </si>
  <si>
    <t>Red.br.</t>
  </si>
  <si>
    <t>Naziv i vrsta  natjecanja</t>
  </si>
  <si>
    <t>Troškovi kotizacija, članarina, startnina, i sl.</t>
  </si>
  <si>
    <t>Potpisom ovog dokumenta, kao ovlaštena osoba udruge u skladu sa Statutom udruge i svim zakonskim odredbama Republike Hrvatske, pod punom odgovornošću potvrđujem da su svi podaci navedeni u obrascima točni a priložena dokumentacija vjerodostojna.</t>
  </si>
  <si>
    <t xml:space="preserve">Ime i prezime ovlaštene osobe  </t>
  </si>
  <si>
    <t>Vlastoručni potpis</t>
  </si>
  <si>
    <t>Predani dokumenti:</t>
  </si>
  <si>
    <t xml:space="preserve">ISPUNJAVA SŠS: </t>
  </si>
  <si>
    <t xml:space="preserve">Račun </t>
  </si>
  <si>
    <t>Naziv</t>
  </si>
  <si>
    <t>PRIHODI</t>
  </si>
  <si>
    <t xml:space="preserve">Prihodi od prodaje roba i pružanja usluga </t>
  </si>
  <si>
    <t>Prihodi od članarina i članskih doprinosa</t>
  </si>
  <si>
    <t>Prihodi po posebnim propisima</t>
  </si>
  <si>
    <t>Prihodi od imovine</t>
  </si>
  <si>
    <t>Prihodi od donacija</t>
  </si>
  <si>
    <t>Ostali  prihodi</t>
  </si>
  <si>
    <t xml:space="preserve">Prihodi od povezanih neprofitnih organizacija </t>
  </si>
  <si>
    <t>UKUPNO PRIHODI</t>
  </si>
  <si>
    <t xml:space="preserve">UKUPNO ZA POKRIĆE </t>
  </si>
  <si>
    <t>Rashodi za radnike</t>
  </si>
  <si>
    <t>Materijalni rashodi</t>
  </si>
  <si>
    <t>Rashodi amortizacije</t>
  </si>
  <si>
    <t>Amortizacija</t>
  </si>
  <si>
    <t>Financijski rashodi</t>
  </si>
  <si>
    <t>Donacije</t>
  </si>
  <si>
    <t>Ostali rashodi</t>
  </si>
  <si>
    <t>Rashodi vezani uz financiranje povezanih neprofitnih organizacija</t>
  </si>
  <si>
    <t xml:space="preserve">UKUPNO RASHODI </t>
  </si>
  <si>
    <t>UKUPNO PRENESENI REZULTAT POSLOVANJA(522)</t>
  </si>
  <si>
    <t>OSTATAK PRENESENOG VIŠKA PRIHODA ZA KORIŠTENJE (5221)</t>
  </si>
  <si>
    <t>OSTATAK PRENESENOG MANJKA PRIHODA ZA POKRIĆE (5222)</t>
  </si>
  <si>
    <t>PLANIRANI VIŠAK PRIHODA</t>
  </si>
  <si>
    <t>PLANIRANI MANJAK PRIHODA</t>
  </si>
  <si>
    <t>KORIŠTENJE PRENESENOG VIŠKA PRIHODA IZ PREDHODNIH GODINA</t>
  </si>
  <si>
    <t>RASHODI</t>
  </si>
  <si>
    <t>POKRIĆE DIJELA MANJKA PRENESENOG IZ PREDHODNIH GODINA</t>
  </si>
  <si>
    <t>(PRIHODI + VIŠAK)-(RASHODI + MANJAK)</t>
  </si>
  <si>
    <t>U Samoboru, .............</t>
  </si>
  <si>
    <t>Zakonski zastupnik:</t>
  </si>
  <si>
    <t xml:space="preserve">M. P. </t>
  </si>
  <si>
    <t>Obrt</t>
  </si>
  <si>
    <t>Registirani sportaši u sustavu natjecanja</t>
  </si>
  <si>
    <t>Broj mjeseci</t>
  </si>
  <si>
    <t>Iznos mjesečne člnarine</t>
  </si>
  <si>
    <t>Godišnji iznos člnarine</t>
  </si>
  <si>
    <t>VRSTA ČLANSTVA</t>
  </si>
  <si>
    <t>SŠS</t>
  </si>
  <si>
    <t>Vlastiti</t>
  </si>
  <si>
    <t>Studentski ugovor</t>
  </si>
  <si>
    <t>Ukupni trošovi mjesečno</t>
  </si>
  <si>
    <t>Ukupno godišnje</t>
  </si>
  <si>
    <t>Doprinosi i ostala davanja</t>
  </si>
  <si>
    <t>najam</t>
  </si>
  <si>
    <t>Broj kvadrata vanjskih terena za održavanje</t>
  </si>
  <si>
    <t>Broj kvadrata popratnog objekta u korištenju kluba</t>
  </si>
  <si>
    <t>Broj kvadrata objekta u korištenju kluba</t>
  </si>
  <si>
    <t>Adresa</t>
  </si>
  <si>
    <t xml:space="preserve">Web stranica </t>
  </si>
  <si>
    <t>OIB</t>
  </si>
  <si>
    <t>Reg.br.</t>
  </si>
  <si>
    <t>RNO br.</t>
  </si>
  <si>
    <t>KNJIGOVODSTVO</t>
  </si>
  <si>
    <t>Naziv pravne osobe</t>
  </si>
  <si>
    <t>Osoba za kontakt</t>
  </si>
  <si>
    <t>Obveznik vođenja dvojnog knjigovodstva</t>
  </si>
  <si>
    <t>Datum održavanja zadnje skupštine:</t>
  </si>
  <si>
    <t>III . PODACI O ČLANOVIMA UDRUGE</t>
  </si>
  <si>
    <t>R.b.</t>
  </si>
  <si>
    <t>Podaci o članstvu</t>
  </si>
  <si>
    <t xml:space="preserve">II .PODACI O REGISTRIRANIM SPORTAŠIMA U NATJECANJU  PO KATEGORIJAMA  </t>
  </si>
  <si>
    <t>Plasman na kraju sezone ili natjecanja</t>
  </si>
  <si>
    <t>Ime i Prezime</t>
  </si>
  <si>
    <t>Natjecanja</t>
  </si>
  <si>
    <t>Disciplina</t>
  </si>
  <si>
    <t>Rezultat</t>
  </si>
  <si>
    <t>Datum i mjesto natjecanja</t>
  </si>
  <si>
    <t>Godišnji iznos članarine</t>
  </si>
  <si>
    <t>Datum rođenja</t>
  </si>
  <si>
    <t>Broj iskaznice</t>
  </si>
  <si>
    <t>Članovi ukupno</t>
  </si>
  <si>
    <t>II. REZULTATI – EKIPNI SPORTOVI</t>
  </si>
  <si>
    <t>III.  REZULTATI – INDIVIDUALNI SPORTOVI</t>
  </si>
  <si>
    <t>III.1 POJEDNIČNO PRVENSTVO HRVATSKE</t>
  </si>
  <si>
    <t>Dan</t>
  </si>
  <si>
    <t>Ukupno sati</t>
  </si>
  <si>
    <t>Termin</t>
  </si>
  <si>
    <t>Objekt</t>
  </si>
  <si>
    <t>Trener</t>
  </si>
  <si>
    <t>Ujutro</t>
  </si>
  <si>
    <t>Popodne</t>
  </si>
  <si>
    <t>od</t>
  </si>
  <si>
    <t>do</t>
  </si>
  <si>
    <t>STRUČNO I SLUŽBENO OSOBLJE</t>
  </si>
  <si>
    <t>Spol</t>
  </si>
  <si>
    <t>Datum natjecanja</t>
  </si>
  <si>
    <t>Kategorizacija</t>
  </si>
  <si>
    <t>I. POPIS KATEGORIZIRANIH ČLANOVA I ČLANOVA NACIONALNIH REPREZENTACIJA</t>
  </si>
  <si>
    <t>II.1 REZULTATI OSTVARENI NA DOMAĆIM SLUŽBENIM LIGAMA I KUP NATJECANJIMA</t>
  </si>
  <si>
    <t>Naziv ekipe</t>
  </si>
  <si>
    <t xml:space="preserve">Puni naziv i stupanj natjecanja </t>
  </si>
  <si>
    <t>III.2 EKIPNO PRVENSTVO HRVATSKE</t>
  </si>
  <si>
    <t>Plasman</t>
  </si>
  <si>
    <t>Naziv, datum i mjesto natjecanja</t>
  </si>
  <si>
    <t xml:space="preserve">Sportska škola - neregistrirani sportaši </t>
  </si>
  <si>
    <t>Registirani sportaši van sustava natjecanja</t>
  </si>
  <si>
    <t>Članarina</t>
  </si>
  <si>
    <t>-</t>
  </si>
  <si>
    <t xml:space="preserve">Doprinosi i davanja </t>
  </si>
  <si>
    <t>Mjesečno</t>
  </si>
  <si>
    <t>Radni status u klubu</t>
  </si>
  <si>
    <t>Sportska stručna sprema</t>
  </si>
  <si>
    <t>Sati natjecanja tjedno</t>
  </si>
  <si>
    <t>V.1   PODACI O TRENERIMA</t>
  </si>
  <si>
    <t>V.2  PODACI O OSTALIM KADROVIMA KLUBA</t>
  </si>
  <si>
    <t>V.     PODACI O STRUČNOM KADRU KLUBA</t>
  </si>
  <si>
    <t>Ukupni trošovi naknade</t>
  </si>
  <si>
    <t>Ukupn troškovi naknade godišnje</t>
  </si>
  <si>
    <t>Ukupni trošovi naknade mjesečno</t>
  </si>
  <si>
    <t>R.br.</t>
  </si>
  <si>
    <t>Ukupno troškovi</t>
  </si>
  <si>
    <t>UKUPNO GODIŠNJI TROŠKOVI NATJECANJA</t>
  </si>
  <si>
    <t>Trošak prehrane</t>
  </si>
  <si>
    <t>Radno mjesto</t>
  </si>
  <si>
    <t>TROŠKOVI OSOBLJA</t>
  </si>
  <si>
    <t>MATERIJALNI RASHODI I USLUGE</t>
  </si>
  <si>
    <t>Vrsta troška</t>
  </si>
  <si>
    <t>Mjesečni iznos</t>
  </si>
  <si>
    <t>VIII.1 TROŠKOVI ODRŽAVANJA VANJSKIH SPORTSKIH TERENA I POPRATNIH OBJEKATA</t>
  </si>
  <si>
    <t>VIII   TROŠKOVI ODRŽAVANJA SPORTSKIH OBJEKATA</t>
  </si>
  <si>
    <t>VIII.2 TROŠKOVI ODRŽAVANJA DVORANSKIH OBJEKATA KOJIMA NE UPRAVLJA USTANOVA SOS</t>
  </si>
  <si>
    <t>VIII.3 TROŠKOVI DVORANSKIH OBJEKATA KOJIMA UPRAVLJA USTANOVA SOS</t>
  </si>
  <si>
    <t>od Hrvatskog olimpijskog odbora</t>
  </si>
  <si>
    <t>od Zajednice športskih udruga i saveza ZŽ</t>
  </si>
  <si>
    <t>od proračuna Grada Samobora</t>
  </si>
  <si>
    <t>od proračuna Zagrebačke županije</t>
  </si>
  <si>
    <t>Račun</t>
  </si>
  <si>
    <t>1. PRIHODI IZ PRORAČUNA SŠS</t>
  </si>
  <si>
    <t>3. VLASTITI PRIHODI</t>
  </si>
  <si>
    <t>2. PRIHODI IZ OSTALIH PRORAČUNA</t>
  </si>
  <si>
    <t>Opis rashoda</t>
  </si>
  <si>
    <t>Izvor</t>
  </si>
  <si>
    <t>Ostali proračun</t>
  </si>
  <si>
    <t>Plaće trenera</t>
  </si>
  <si>
    <t>Plaće ostalih kadrova kluba</t>
  </si>
  <si>
    <t>Naknade trenerima</t>
  </si>
  <si>
    <t>Naknade ostalim kadrovima kluba</t>
  </si>
  <si>
    <t>1. TRENINZI I STRUČNI RAD</t>
  </si>
  <si>
    <t>2. TROŠKOVI NATJECANJA</t>
  </si>
  <si>
    <t>3. TROŠKOVI ODRŽAVANJA SPORTSKIH OBJEKATA</t>
  </si>
  <si>
    <t>Plaće osoblja</t>
  </si>
  <si>
    <t xml:space="preserve">Materijalni rashodi i rashodi za usluge održavanja </t>
  </si>
  <si>
    <t>Naknade osoblju izvan radnog odnosa</t>
  </si>
  <si>
    <t>Troškovi knjigovodstva</t>
  </si>
  <si>
    <t>Bankarske usluga</t>
  </si>
  <si>
    <t>KORIŠTENI PRENESENI VIŠAK PRIHODA</t>
  </si>
  <si>
    <t>PRENESENI MANJAK PRIHODA ZA POKRIĆE</t>
  </si>
  <si>
    <t>Datum primitka programa:</t>
  </si>
  <si>
    <t>Primio:</t>
  </si>
  <si>
    <t>NAPOMENA:</t>
  </si>
  <si>
    <t>* po prijemu obrazaca radno povjerenstvo Samoborskog športskog saveza uputit će korisnike o eventualnim nedostacima podnijete prijave</t>
  </si>
  <si>
    <t>Neto naknada ili naknada troškova volonterima</t>
  </si>
  <si>
    <t>4. TROŠKOVI ORGANIZACIJE SPORTSKIH PRIREDBI</t>
  </si>
  <si>
    <t>Troškovi opreme</t>
  </si>
  <si>
    <t xml:space="preserve">Premije osiguranja imovine                                              </t>
  </si>
  <si>
    <t xml:space="preserve">                         </t>
  </si>
  <si>
    <t xml:space="preserve">SPORT DJECE I UČENIKA </t>
  </si>
  <si>
    <t>PREDLAGAČ PROGRAMA</t>
  </si>
  <si>
    <t>NAZIV PROGRAMA</t>
  </si>
  <si>
    <r>
      <t xml:space="preserve">* uz obrazac potrebno je dostaviti detaljni </t>
    </r>
    <r>
      <rPr>
        <b/>
        <sz val="12"/>
        <color rgb="FF000000"/>
        <rFont val="Calibri"/>
        <family val="2"/>
        <charset val="238"/>
      </rPr>
      <t xml:space="preserve">elaborat </t>
    </r>
    <r>
      <rPr>
        <sz val="12"/>
        <color rgb="FF000000"/>
        <rFont val="Calibri"/>
        <family val="2"/>
        <charset val="238"/>
      </rPr>
      <t xml:space="preserve">koji će sadržavati: </t>
    </r>
  </si>
  <si>
    <t>1. detaljan opis programa sa procjenom broja osoba uključenih u program</t>
  </si>
  <si>
    <t>2. opis važnosti provedbe programa sudionike i za sport grada Samobora</t>
  </si>
  <si>
    <t xml:space="preserve">3. detaljan financijski plan sa istaknutim troškovima za pojedine sportove  </t>
  </si>
  <si>
    <t>4. organizacijsku strukturu (kadrovi) koji će provesti program</t>
  </si>
  <si>
    <t>Potpisom ovog dokumenta, kao ovlaštena osoba udruge u skladu s Statutom udruge i svim zakonskim odredbama Republike Hrvatske, pod punom odgovornošću potvrđujem da su svi podaci navedeni u obrascima točni, a priložena dokumentacija vjerodostojna.</t>
  </si>
  <si>
    <t>OPIS PROGRAMA</t>
  </si>
  <si>
    <t>Škola</t>
  </si>
  <si>
    <t>Selekcije</t>
  </si>
  <si>
    <t>Sati tjedno</t>
  </si>
  <si>
    <t>Stručni rad kn</t>
  </si>
  <si>
    <t>Broj učenika</t>
  </si>
  <si>
    <t>OSNOVNE ŠKOLE</t>
  </si>
  <si>
    <t>SREDNJE ŠKOLE</t>
  </si>
  <si>
    <t>Sport:</t>
  </si>
  <si>
    <t>GRADSKA NATJECANJA ZA OSNOVNE ŠKOLE: u troškove uključeni stručni rad, suci, prehrana, prijevoz, troškovi dvorane, rekviziti i sl.</t>
  </si>
  <si>
    <t>GRADSKA NATJECANJA OSNOVNE ŠKOLE</t>
  </si>
  <si>
    <t>GRADSKA NATJECANJA  SREDNJE ŠKOLE</t>
  </si>
  <si>
    <t>Iznos troška</t>
  </si>
  <si>
    <t>Ostali troškovi</t>
  </si>
  <si>
    <t xml:space="preserve">SKRAĆENI FINANCIJSKI PLAN </t>
  </si>
  <si>
    <t>Prihodi iz proračuna SŠS</t>
  </si>
  <si>
    <t>Prihodi iz proračuna Županije</t>
  </si>
  <si>
    <t>Vlastiti prihodi</t>
  </si>
  <si>
    <t>Ostali prihodi</t>
  </si>
  <si>
    <t>UKUPNI TROŠKOVI PROGRAMA</t>
  </si>
  <si>
    <t>* po prijemu obrazaca radno povjerenstvo i tajnica Samoborskog športskog saveza uputit će korisnike o eventualnim nedostacima podnijete prijave</t>
  </si>
  <si>
    <t>Prihodi iz proračuna Grada Samobora</t>
  </si>
  <si>
    <t>UKUPNO RASHODI</t>
  </si>
  <si>
    <t>PRENESENI VIŠAK PRIHODA</t>
  </si>
  <si>
    <t xml:space="preserve">SPORTSKO-REKREACIJSKE AKTIVNOSTI GRAĐANA </t>
  </si>
  <si>
    <t>NOSITELJ PROGRAMA</t>
  </si>
  <si>
    <t>VRIJEME ODRŽAVANJA / PERIOD</t>
  </si>
  <si>
    <t>1. opće i specifične ciljeve</t>
  </si>
  <si>
    <t>2. sustave rekreacijskih aktivnosti u koje su uključeni građani, ciljane skupine</t>
  </si>
  <si>
    <t xml:space="preserve">3. detaljan financijski plan za pojedine aktivnosti – specifikacija po sportovima ako ih je više </t>
  </si>
  <si>
    <t>4. organizacijsku strukturu (kadrovi)</t>
  </si>
  <si>
    <t>5. dosadašnja iskustva u provođenju istih ili sličnih programa</t>
  </si>
  <si>
    <t xml:space="preserve">PREDLAGAČ </t>
  </si>
  <si>
    <t xml:space="preserve">NAZIV PRIREDBE </t>
  </si>
  <si>
    <t xml:space="preserve">DATUM ODRŽAVANJA </t>
  </si>
  <si>
    <t>SUORGANIZATOR</t>
  </si>
  <si>
    <t xml:space="preserve">OPIS  PRIREDBE  </t>
  </si>
  <si>
    <t>1. važnost priredbe za promidžbu grada Samobora</t>
  </si>
  <si>
    <t>2. detaljan financijski plan priredbe</t>
  </si>
  <si>
    <t>3. organizacijsku strukturu (kadrovi)</t>
  </si>
  <si>
    <t>4. ciljevi i efekti koji se postižu organizacijom priredbe</t>
  </si>
  <si>
    <t>5. broj sudionika i gledatelja na priredbi</t>
  </si>
  <si>
    <t>6. iskustvo u dosadašnjoj organizaciji istih ili sličnih priredbi</t>
  </si>
  <si>
    <t>Potpisom ovog dokumenta, kao ovlaštena osoba udruge u skladu s Statutom udruge i svim zakonskim odredbama Republike Hrvatske, pod punom odgovornošću potvrđujem da su svi podaci navedeni u obrascima točni a priložena dokumentacija vjerodostojna.</t>
  </si>
  <si>
    <t>TIP PRIREDBE</t>
  </si>
  <si>
    <t>MEĐUNARODNA SPORTSKA PRIREDBA</t>
  </si>
  <si>
    <t>TRADICIONALNA SPORTSKA PRIREDBA</t>
  </si>
  <si>
    <t>PRIGODNA PRIREDBA</t>
  </si>
  <si>
    <t>III.2  MEĐUNARODNA NATJECANJA (upisuju se samo rezultati kojima se ostvaruje kategorizacija pri HOO)</t>
  </si>
  <si>
    <t>II.2.REZULTATI OSTVARENI NA MEĐUNARODNIM SLUŽBENIM LIGAMA I KUP NATJECANJIMA
        (upisuju se samo rezultati kojima se ostvaruje kategorizacija pri HOO)</t>
  </si>
  <si>
    <t>Treninzi</t>
  </si>
  <si>
    <t>UKUPNO SATI TRENINGA</t>
  </si>
  <si>
    <t>UKUPNO SATI NATJECANJA</t>
  </si>
  <si>
    <t>Sati mjesečno (sati tjedno *4 tjedna)</t>
  </si>
  <si>
    <t>Trošak smještaja</t>
  </si>
  <si>
    <t>Opis troška</t>
  </si>
  <si>
    <t>Broj utakmica</t>
  </si>
  <si>
    <t>Davanja</t>
  </si>
  <si>
    <t>Ukupno trošak po utakmici</t>
  </si>
  <si>
    <t>Ukupno godišnji trošak</t>
  </si>
  <si>
    <t>Kategorija</t>
  </si>
  <si>
    <t>Broj osoba</t>
  </si>
  <si>
    <t>najam po ugovoru SOS</t>
  </si>
  <si>
    <t>najam ureda</t>
  </si>
  <si>
    <t>Napomena</t>
  </si>
  <si>
    <t>RASHODI SŠS</t>
  </si>
  <si>
    <t>RASHODI UDRUGE</t>
  </si>
  <si>
    <t>Upisuje SŠS po ugovoru s Ustanovom SOS</t>
  </si>
  <si>
    <t>Popunjavaju se bijelo označena polja u koja je dozvoljen upis</t>
  </si>
  <si>
    <t>Crveno polje označava pogrešku u upisu</t>
  </si>
  <si>
    <t>IV .   PODACI O TERMINIMA TRENINGA  U SPORTSKIM OBJEKTIMA</t>
  </si>
  <si>
    <t>Rashodi udruge uključeni su u finacijski plan udruge</t>
  </si>
  <si>
    <r>
      <t xml:space="preserve">* uz obrazac potrebno je dostaviti detaljni </t>
    </r>
    <r>
      <rPr>
        <b/>
        <sz val="12"/>
        <color rgb="FF000000"/>
        <rFont val="Calibri"/>
        <family val="2"/>
        <charset val="238"/>
        <scheme val="minor"/>
      </rPr>
      <t xml:space="preserve">elaborat </t>
    </r>
    <r>
      <rPr>
        <sz val="12"/>
        <color rgb="FF000000"/>
        <rFont val="Calibri"/>
        <family val="2"/>
        <charset val="238"/>
        <scheme val="minor"/>
      </rPr>
      <t>koji će sadržavati:</t>
    </r>
  </si>
  <si>
    <t>SPORTSKE AKTIVNOSTI DJECE PREDŠKOLSKE DOBI</t>
  </si>
  <si>
    <t>ORGANIZACIJA I PROVEDBA ŠKOLSKIH SPORTSKIH  AKTIVNOSTI</t>
  </si>
  <si>
    <t>AKTIVNOST</t>
  </si>
  <si>
    <r>
      <t xml:space="preserve">* uz obrazac potrebno je dostaviti detaljni </t>
    </r>
    <r>
      <rPr>
        <b/>
        <sz val="11"/>
        <color theme="1"/>
        <rFont val="Calibri"/>
        <family val="2"/>
        <charset val="238"/>
        <scheme val="minor"/>
      </rPr>
      <t xml:space="preserve">elaborat </t>
    </r>
    <r>
      <rPr>
        <sz val="11"/>
        <color theme="1"/>
        <rFont val="Calibri"/>
        <family val="2"/>
        <charset val="238"/>
        <scheme val="minor"/>
      </rPr>
      <t xml:space="preserve">koji će sadržavati: </t>
    </r>
  </si>
  <si>
    <t>IZVOR</t>
  </si>
  <si>
    <t>VLASTITI</t>
  </si>
  <si>
    <t>OSTALI PRORAČUN</t>
  </si>
  <si>
    <t>OPIS RASHODA</t>
  </si>
  <si>
    <t>OPIS PRIHODA</t>
  </si>
  <si>
    <t>PODACI ZA FINACIJSKI PLAN</t>
  </si>
  <si>
    <t>IZNOS RASHODA</t>
  </si>
  <si>
    <t>Vrsta prihoda</t>
  </si>
  <si>
    <t>Vrsta rashoda</t>
  </si>
  <si>
    <t>Iznos troška NETO po utakmici</t>
  </si>
  <si>
    <t>Troškovi natjecanja kao gostujuća ekipa</t>
  </si>
  <si>
    <t>Ukupno godišnji troškovi natjecanja GOSTI</t>
  </si>
  <si>
    <t>Ukupno godišnji troškovi natjecanja DOMAĆI</t>
  </si>
  <si>
    <t>Ostali nespomenuti troškovi</t>
  </si>
  <si>
    <t>SVEUKUPNO troškovi natjecanja</t>
  </si>
  <si>
    <t>Troškovi organizacije natjecanja GODIŠNJE</t>
  </si>
  <si>
    <t>TROŠKOVI SLUŽBENIH NATJECANJA -EKIPNI SPORTOVI</t>
  </si>
  <si>
    <t>TROŠKOVI SLUŽBENIH NATJECANJA -POJEDINAČNI SPORTOVI</t>
  </si>
  <si>
    <t>Iznos po osobi</t>
  </si>
  <si>
    <t>Trošak puta</t>
  </si>
  <si>
    <t>Broj noćenja</t>
  </si>
  <si>
    <t xml:space="preserve">Troškovi pošte telefona </t>
  </si>
  <si>
    <t>Usluge promidžbe</t>
  </si>
  <si>
    <t>Grafičke usluge</t>
  </si>
  <si>
    <t>Intelektualne usluge</t>
  </si>
  <si>
    <t>Uredski materijal</t>
  </si>
  <si>
    <t>UKUPNO ZA POKRIĆE (PRIHODI + PRENESENI VIŠAK)</t>
  </si>
  <si>
    <t>UKUPNO ZA POKRIĆE (UKUPNO RASHODI + PRENESENI MANJAK)</t>
  </si>
  <si>
    <t xml:space="preserve">Premije osiguranja osoba             </t>
  </si>
  <si>
    <t>Žuta polja su napomene</t>
  </si>
  <si>
    <t>Datum se upisuje bez točke iza godine</t>
  </si>
  <si>
    <t>Sati se upisuju s dvotočkom npr. 11:00</t>
  </si>
  <si>
    <t>Ugodan rad žele Vam Marijana i Sanja</t>
  </si>
  <si>
    <t>UPUTE</t>
  </si>
  <si>
    <t>5. TROŠKOVI PROGRAMA REKREACIJE</t>
  </si>
  <si>
    <t>Vlastiti prihodi (kotizacije, startnine i sl.)</t>
  </si>
  <si>
    <t>Prihodi iz ostalih proračuna</t>
  </si>
  <si>
    <t>PROVEDBA SPORTSKO-REKREACIJSKIH AKTIVNOSTI GRAĐANA</t>
  </si>
  <si>
    <t>KRATKI OPIS  PROGRAMA</t>
  </si>
  <si>
    <t>Vlastiti prihodi (osim članrine)</t>
  </si>
  <si>
    <t>Djelovanje udruge</t>
  </si>
  <si>
    <t>Sportske priredbe</t>
  </si>
  <si>
    <t>Rekrecija</t>
  </si>
  <si>
    <t>za trening i stručni rad</t>
  </si>
  <si>
    <t>za natjecanja</t>
  </si>
  <si>
    <t>za održavanje sporskih objekata</t>
  </si>
  <si>
    <t xml:space="preserve">za organizaciju sportskih priredbi                   </t>
  </si>
  <si>
    <t>za poticanje sportske rekrecije</t>
  </si>
  <si>
    <t>5. OSTALI RASHODI</t>
  </si>
  <si>
    <t>od ostalih proračuna</t>
  </si>
  <si>
    <t>od kamata</t>
  </si>
  <si>
    <t>od članarine</t>
  </si>
  <si>
    <t>od pružanja ostalih usluga</t>
  </si>
  <si>
    <t>od ulaznica</t>
  </si>
  <si>
    <t>od sponzorstva</t>
  </si>
  <si>
    <t>od zakupa i iznajmljivanja imovine</t>
  </si>
  <si>
    <t>od donacija trgovačkih društava i drugih pravnih osoba</t>
  </si>
  <si>
    <t>od donacije roditelja i drugih građana</t>
  </si>
  <si>
    <t>od ostalih donatora</t>
  </si>
  <si>
    <t>ostali nespomenuti prihodi prihodi</t>
  </si>
  <si>
    <t>za pokriće ostalih prihvatljivih rashoda</t>
  </si>
  <si>
    <t>Troškovi odlaska na pripreme i turnire</t>
  </si>
  <si>
    <t>Trošak licenciranja trenera</t>
  </si>
  <si>
    <t>od Sportskih objekata Samobor</t>
  </si>
  <si>
    <t>najam dodatnih termina SOS</t>
  </si>
  <si>
    <t>ORGANIZACIJA MEĐUNARODNIH, TRADICIONALNIH I PRIGODNIH PRIREDBI</t>
  </si>
  <si>
    <t>Godina</t>
  </si>
  <si>
    <t>Judo rekreacija je program namijenjen roditeljima djece i građanima,  od 14 godina naviše.
Program se sastoji od aktiviranja i učvršćivanja cijele muskulature polaznika kako bi se stvorili preduvjeti za daljnji rad te prevenirale ozljede.
Judo rekreacija je prilika da naučite sve o judu, ali i način da se zabavite i družite kroz razne oblike vježbanja kao što su judo , insanity, calistenic , boks i slično.</t>
  </si>
  <si>
    <t>struja, voda, grijanje (paušal)</t>
  </si>
  <si>
    <t>Financijski  plana za 2020. god. donesen je na ....... sjednici Skupštine dana .............</t>
  </si>
  <si>
    <t>Ostali mat. troškovi (HRT, SVE ZA SL.AUTO ŠTO NIJE NATJECANJE I OSTALO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</si>
</sst>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kn&quot;_-;\-* #,##0.00\ &quot;kn&quot;_-;_-* &quot;-&quot;??\ &quot;kn&quot;_-;_-@_-"/>
    <numFmt numFmtId="164" formatCode="_-* #,##0\ _k_n_-;\-* #,##0\ _k_n_-;_-* &quot;-&quot;\ _k_n_-;_-@_-"/>
    <numFmt numFmtId="165" formatCode="_-* #,##0.00\ _k_n_-;\-* #,##0.00\ _k_n_-;_-* &quot;-&quot;??\ _k_n_-;_-@_-"/>
    <numFmt numFmtId="166" formatCode="dd/mm/yy"/>
  </numFmts>
  <fonts count="4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0"/>
      <name val="Arial"/>
      <family val="2"/>
      <charset val="238"/>
    </font>
    <font>
      <b/>
      <sz val="14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i/>
      <u/>
      <sz val="11"/>
      <name val="Calibri"/>
      <family val="2"/>
      <charset val="238"/>
      <scheme val="minor"/>
    </font>
    <font>
      <b/>
      <i/>
      <u/>
      <sz val="1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indexed="81"/>
      <name val="Tahoma"/>
      <family val="2"/>
      <charset val="238"/>
    </font>
    <font>
      <b/>
      <sz val="12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theme="3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rgb="FF000000"/>
      <name val="Calibri"/>
      <family val="2"/>
      <charset val="238"/>
    </font>
    <font>
      <b/>
      <sz val="12"/>
      <color rgb="FF000000"/>
      <name val="Calibri"/>
      <family val="2"/>
      <charset val="238"/>
    </font>
    <font>
      <b/>
      <sz val="9"/>
      <color theme="3"/>
      <name val="Verdana"/>
      <family val="2"/>
      <charset val="238"/>
    </font>
    <font>
      <b/>
      <sz val="8"/>
      <color indexed="81"/>
      <name val="Tahoma"/>
      <family val="2"/>
      <charset val="238"/>
    </font>
    <font>
      <sz val="11"/>
      <color rgb="FF9C0006"/>
      <name val="Calibri"/>
      <family val="2"/>
      <charset val="238"/>
      <scheme val="minor"/>
    </font>
    <font>
      <b/>
      <sz val="10"/>
      <color theme="3"/>
      <name val="Calibri"/>
      <family val="2"/>
      <charset val="238"/>
    </font>
    <font>
      <b/>
      <sz val="10"/>
      <color theme="3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11"/>
      <color theme="3"/>
      <name val="Calibri"/>
      <family val="2"/>
      <charset val="238"/>
      <scheme val="minor"/>
    </font>
    <font>
      <b/>
      <i/>
      <sz val="11"/>
      <color theme="3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1"/>
      <name val="Verdana"/>
      <family val="2"/>
      <charset val="238"/>
    </font>
    <font>
      <sz val="12"/>
      <color theme="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7CE"/>
      </patternFill>
    </fill>
    <fill>
      <patternFill patternType="solid">
        <fgColor theme="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</fills>
  <borders count="134">
    <border>
      <left/>
      <right/>
      <top/>
      <bottom/>
      <diagonal/>
    </border>
    <border>
      <left style="medium">
        <color theme="3"/>
      </left>
      <right style="thin">
        <color theme="3"/>
      </right>
      <top style="medium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medium">
        <color theme="3"/>
      </top>
      <bottom style="thin">
        <color theme="3"/>
      </bottom>
      <diagonal/>
    </border>
    <border>
      <left style="thin">
        <color theme="3"/>
      </left>
      <right style="medium">
        <color theme="3"/>
      </right>
      <top style="medium">
        <color theme="3"/>
      </top>
      <bottom style="thin">
        <color theme="3"/>
      </bottom>
      <diagonal/>
    </border>
    <border>
      <left style="medium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medium">
        <color theme="3"/>
      </right>
      <top style="thin">
        <color theme="3"/>
      </top>
      <bottom style="thin">
        <color theme="3"/>
      </bottom>
      <diagonal/>
    </border>
    <border>
      <left style="medium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medium">
        <color theme="3"/>
      </left>
      <right style="thin">
        <color theme="3"/>
      </right>
      <top/>
      <bottom style="thin">
        <color theme="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3"/>
      </left>
      <right style="thin">
        <color theme="3"/>
      </right>
      <top style="double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double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medium">
        <color theme="3"/>
      </right>
      <top/>
      <bottom style="thin">
        <color theme="3"/>
      </bottom>
      <diagonal/>
    </border>
    <border>
      <left style="medium">
        <color theme="3"/>
      </left>
      <right style="thin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/>
      <top style="thin">
        <color theme="3"/>
      </top>
      <bottom style="medium">
        <color theme="3"/>
      </bottom>
      <diagonal/>
    </border>
    <border>
      <left/>
      <right style="medium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 style="medium">
        <color theme="3"/>
      </right>
      <top style="thin">
        <color theme="3"/>
      </top>
      <bottom style="medium">
        <color theme="3"/>
      </bottom>
      <diagonal/>
    </border>
    <border>
      <left/>
      <right/>
      <top style="medium">
        <color theme="3"/>
      </top>
      <bottom style="thin">
        <color theme="3"/>
      </bottom>
      <diagonal/>
    </border>
    <border>
      <left/>
      <right style="medium">
        <color theme="3"/>
      </right>
      <top style="medium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/>
      <top style="medium">
        <color theme="3"/>
      </top>
      <bottom style="thin">
        <color theme="3"/>
      </bottom>
      <diagonal/>
    </border>
    <border>
      <left/>
      <right style="medium">
        <color theme="3"/>
      </right>
      <top style="thin">
        <color theme="3"/>
      </top>
      <bottom/>
      <diagonal/>
    </border>
    <border>
      <left style="medium">
        <color theme="3"/>
      </left>
      <right style="thin">
        <color theme="3"/>
      </right>
      <top/>
      <bottom/>
      <diagonal/>
    </border>
    <border>
      <left/>
      <right style="medium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double">
        <color theme="3"/>
      </bottom>
      <diagonal/>
    </border>
    <border>
      <left/>
      <right/>
      <top style="double">
        <color theme="3"/>
      </top>
      <bottom style="thin">
        <color theme="3"/>
      </bottom>
      <diagonal/>
    </border>
    <border>
      <left/>
      <right style="thin">
        <color theme="3"/>
      </right>
      <top style="double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medium">
        <color theme="3"/>
      </left>
      <right style="medium">
        <color theme="3"/>
      </right>
      <top style="medium">
        <color theme="3"/>
      </top>
      <bottom style="thin">
        <color theme="3"/>
      </bottom>
      <diagonal/>
    </border>
    <border>
      <left style="medium">
        <color theme="3"/>
      </left>
      <right style="medium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/>
      <diagonal/>
    </border>
    <border>
      <left style="double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double">
        <color theme="3"/>
      </left>
      <right style="thin">
        <color theme="3"/>
      </right>
      <top style="double">
        <color theme="3"/>
      </top>
      <bottom style="thin">
        <color theme="3"/>
      </bottom>
      <diagonal/>
    </border>
    <border>
      <left style="thin">
        <color theme="3"/>
      </left>
      <right style="double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double">
        <color theme="3"/>
      </right>
      <top style="thin">
        <color theme="3"/>
      </top>
      <bottom style="double">
        <color theme="3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3"/>
      </left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double">
        <color theme="3"/>
      </top>
      <bottom style="double">
        <color theme="3"/>
      </bottom>
      <diagonal/>
    </border>
    <border>
      <left/>
      <right/>
      <top style="double">
        <color theme="3"/>
      </top>
      <bottom style="double">
        <color theme="3"/>
      </bottom>
      <diagonal/>
    </border>
    <border>
      <left/>
      <right style="thin">
        <color theme="3"/>
      </right>
      <top style="double">
        <color theme="3"/>
      </top>
      <bottom style="double">
        <color theme="3"/>
      </bottom>
      <diagonal/>
    </border>
    <border>
      <left/>
      <right style="double">
        <color theme="3"/>
      </right>
      <top style="double">
        <color theme="3"/>
      </top>
      <bottom style="thin">
        <color theme="3"/>
      </bottom>
      <diagonal/>
    </border>
    <border>
      <left style="double">
        <color theme="3"/>
      </left>
      <right style="thin">
        <color theme="3"/>
      </right>
      <top style="thin">
        <color theme="3"/>
      </top>
      <bottom/>
      <diagonal/>
    </border>
    <border>
      <left style="double">
        <color theme="3"/>
      </left>
      <right style="thin">
        <color theme="3"/>
      </right>
      <top style="double">
        <color theme="3"/>
      </top>
      <bottom style="double">
        <color theme="3"/>
      </bottom>
      <diagonal/>
    </border>
    <border>
      <left style="thin">
        <color theme="3"/>
      </left>
      <right style="double">
        <color theme="3"/>
      </right>
      <top style="double">
        <color theme="3"/>
      </top>
      <bottom style="double">
        <color theme="3"/>
      </bottom>
      <diagonal/>
    </border>
    <border>
      <left style="double">
        <color theme="3"/>
      </left>
      <right/>
      <top style="double">
        <color theme="3"/>
      </top>
      <bottom style="double">
        <color theme="3"/>
      </bottom>
      <diagonal/>
    </border>
    <border>
      <left/>
      <right style="thin">
        <color theme="3"/>
      </right>
      <top style="thin">
        <color theme="3"/>
      </top>
      <bottom style="double">
        <color theme="3"/>
      </bottom>
      <diagonal/>
    </border>
    <border>
      <left/>
      <right/>
      <top/>
      <bottom style="medium">
        <color theme="3"/>
      </bottom>
      <diagonal/>
    </border>
    <border>
      <left/>
      <right/>
      <top style="medium">
        <color indexed="64"/>
      </top>
      <bottom/>
      <diagonal/>
    </border>
    <border>
      <left style="medium">
        <color theme="3"/>
      </left>
      <right style="thin">
        <color theme="3"/>
      </right>
      <top/>
      <bottom style="medium">
        <color theme="3"/>
      </bottom>
      <diagonal/>
    </border>
    <border>
      <left style="thin">
        <color theme="3"/>
      </left>
      <right style="double">
        <color theme="3"/>
      </right>
      <top/>
      <bottom style="thin">
        <color theme="3"/>
      </bottom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3"/>
      </left>
      <right/>
      <top style="double">
        <color theme="3"/>
      </top>
      <bottom style="double">
        <color theme="3"/>
      </bottom>
      <diagonal/>
    </border>
    <border>
      <left/>
      <right style="double">
        <color theme="3"/>
      </right>
      <top style="double">
        <color theme="3"/>
      </top>
      <bottom style="double">
        <color theme="3"/>
      </bottom>
      <diagonal/>
    </border>
    <border>
      <left style="double">
        <color theme="3"/>
      </left>
      <right style="thin">
        <color theme="3"/>
      </right>
      <top/>
      <bottom style="thin">
        <color theme="3"/>
      </bottom>
      <diagonal/>
    </border>
    <border>
      <left style="double">
        <color theme="3"/>
      </left>
      <right/>
      <top/>
      <bottom style="double">
        <color theme="3"/>
      </bottom>
      <diagonal/>
    </border>
    <border>
      <left/>
      <right/>
      <top/>
      <bottom style="double">
        <color theme="3"/>
      </bottom>
      <diagonal/>
    </border>
    <border>
      <left style="thin">
        <color theme="3"/>
      </left>
      <right style="thin">
        <color theme="3"/>
      </right>
      <top style="double">
        <color theme="3"/>
      </top>
      <bottom/>
      <diagonal/>
    </border>
    <border>
      <left style="thin">
        <color theme="3"/>
      </left>
      <right style="thin">
        <color theme="3"/>
      </right>
      <top/>
      <bottom style="double">
        <color theme="3"/>
      </bottom>
      <diagonal/>
    </border>
    <border>
      <left style="medium">
        <color theme="3"/>
      </left>
      <right/>
      <top style="thin">
        <color theme="3"/>
      </top>
      <bottom style="thin">
        <color theme="3"/>
      </bottom>
      <diagonal/>
    </border>
    <border>
      <left/>
      <right style="medium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medium">
        <color theme="3"/>
      </right>
      <top/>
      <bottom/>
      <diagonal/>
    </border>
    <border>
      <left style="medium">
        <color theme="3"/>
      </left>
      <right style="thin">
        <color theme="3"/>
      </right>
      <top style="double">
        <color theme="3"/>
      </top>
      <bottom style="thin">
        <color theme="3"/>
      </bottom>
      <diagonal/>
    </border>
    <border>
      <left style="thin">
        <color theme="3"/>
      </left>
      <right style="medium">
        <color theme="3"/>
      </right>
      <top style="double">
        <color theme="3"/>
      </top>
      <bottom style="thin">
        <color theme="3"/>
      </bottom>
      <diagonal/>
    </border>
    <border>
      <left style="medium">
        <color theme="3"/>
      </left>
      <right/>
      <top style="thin">
        <color theme="3"/>
      </top>
      <bottom/>
      <diagonal/>
    </border>
    <border>
      <left style="thin">
        <color theme="3"/>
      </left>
      <right style="medium">
        <color theme="3"/>
      </right>
      <top style="thin">
        <color theme="3"/>
      </top>
      <bottom style="double">
        <color theme="3"/>
      </bottom>
      <diagonal/>
    </border>
    <border>
      <left/>
      <right style="double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indexed="64"/>
      </top>
      <bottom style="thin">
        <color theme="3"/>
      </bottom>
      <diagonal/>
    </border>
    <border>
      <left/>
      <right/>
      <top style="thin">
        <color indexed="64"/>
      </top>
      <bottom style="thin">
        <color theme="3"/>
      </bottom>
      <diagonal/>
    </border>
    <border>
      <left/>
      <right style="thin">
        <color indexed="64"/>
      </right>
      <top style="thin">
        <color indexed="64"/>
      </top>
      <bottom style="thin">
        <color theme="3"/>
      </bottom>
      <diagonal/>
    </border>
    <border>
      <left style="thin">
        <color theme="4"/>
      </left>
      <right/>
      <top style="thin">
        <color theme="4"/>
      </top>
      <bottom style="thin">
        <color theme="3"/>
      </bottom>
      <diagonal/>
    </border>
    <border>
      <left/>
      <right/>
      <top style="thin">
        <color theme="4"/>
      </top>
      <bottom style="thin">
        <color theme="3"/>
      </bottom>
      <diagonal/>
    </border>
    <border>
      <left/>
      <right style="thin">
        <color theme="4"/>
      </right>
      <top style="thin">
        <color theme="4"/>
      </top>
      <bottom style="thin">
        <color theme="3"/>
      </bottom>
      <diagonal/>
    </border>
    <border>
      <left style="thin">
        <color theme="3"/>
      </left>
      <right style="medium">
        <color theme="3"/>
      </right>
      <top style="thin">
        <color theme="3"/>
      </top>
      <bottom/>
      <diagonal/>
    </border>
    <border>
      <left/>
      <right style="double">
        <color theme="3"/>
      </right>
      <top style="thin">
        <color theme="3"/>
      </top>
      <bottom/>
      <diagonal/>
    </border>
    <border>
      <left/>
      <right style="double">
        <color theme="3"/>
      </right>
      <top/>
      <bottom style="thin">
        <color theme="3"/>
      </bottom>
      <diagonal/>
    </border>
    <border>
      <left style="medium">
        <color theme="3"/>
      </left>
      <right style="medium">
        <color theme="3"/>
      </right>
      <top style="thin">
        <color theme="3"/>
      </top>
      <bottom/>
      <diagonal/>
    </border>
    <border>
      <left style="medium">
        <color theme="3"/>
      </left>
      <right style="medium">
        <color theme="3"/>
      </right>
      <top/>
      <bottom style="thin">
        <color theme="3"/>
      </bottom>
      <diagonal/>
    </border>
    <border>
      <left style="medium">
        <color theme="3"/>
      </left>
      <right style="medium">
        <color theme="3"/>
      </right>
      <top style="double">
        <color theme="3"/>
      </top>
      <bottom style="thin">
        <color theme="3"/>
      </bottom>
      <diagonal/>
    </border>
    <border>
      <left style="double">
        <color theme="3"/>
      </left>
      <right style="medium">
        <color theme="3"/>
      </right>
      <top style="thin">
        <color theme="3"/>
      </top>
      <bottom style="thin">
        <color theme="3"/>
      </bottom>
      <diagonal/>
    </border>
    <border>
      <left style="double">
        <color theme="3"/>
      </left>
      <right style="medium">
        <color theme="3"/>
      </right>
      <top style="double">
        <color theme="3"/>
      </top>
      <bottom style="thin">
        <color theme="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3"/>
      </left>
      <right/>
      <top/>
      <bottom style="double">
        <color theme="3"/>
      </bottom>
      <diagonal/>
    </border>
  </borders>
  <cellStyleXfs count="7">
    <xf numFmtId="0" fontId="0" fillId="0" borderId="0"/>
    <xf numFmtId="0" fontId="25" fillId="0" borderId="5" applyNumberFormat="0" applyProtection="0">
      <alignment horizontal="left" vertical="center" indent="1" shrinkToFit="1"/>
    </xf>
    <xf numFmtId="0" fontId="4" fillId="2" borderId="0" applyNumberFormat="0" applyBorder="0" applyAlignment="0" applyProtection="0"/>
    <xf numFmtId="0" fontId="1" fillId="3" borderId="0" applyNumberFormat="0" applyBorder="0" applyAlignment="0"/>
    <xf numFmtId="0" fontId="27" fillId="9" borderId="0" applyNumberFormat="0" applyBorder="0" applyAlignment="0" applyProtection="0"/>
    <xf numFmtId="0" fontId="20" fillId="0" borderId="5" applyProtection="0">
      <alignment horizontal="left" vertical="center" indent="1" shrinkToFit="1"/>
    </xf>
    <xf numFmtId="44" fontId="20" fillId="0" borderId="5" applyProtection="0">
      <alignment horizontal="left" vertical="center" indent="1" shrinkToFit="1"/>
    </xf>
  </cellStyleXfs>
  <cellXfs count="946">
    <xf numFmtId="0" fontId="0" fillId="0" borderId="0" xfId="0"/>
    <xf numFmtId="0" fontId="0" fillId="0" borderId="0" xfId="0"/>
    <xf numFmtId="0" fontId="8" fillId="0" borderId="0" xfId="0" applyFont="1"/>
    <xf numFmtId="0" fontId="8" fillId="0" borderId="0" xfId="0" applyFont="1" applyAlignment="1">
      <alignment horizont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center" vertical="center"/>
    </xf>
    <xf numFmtId="4" fontId="10" fillId="0" borderId="0" xfId="0" applyNumberFormat="1" applyFont="1" applyBorder="1" applyAlignment="1">
      <alignment horizontal="right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6" fillId="0" borderId="0" xfId="0" applyFont="1"/>
    <xf numFmtId="0" fontId="8" fillId="0" borderId="0" xfId="0" applyFont="1" applyAlignment="1">
      <alignment horizontal="right"/>
    </xf>
    <xf numFmtId="4" fontId="8" fillId="0" borderId="0" xfId="0" applyNumberFormat="1" applyFont="1"/>
    <xf numFmtId="0" fontId="6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6" fillId="0" borderId="0" xfId="0" applyFont="1" applyBorder="1"/>
    <xf numFmtId="0" fontId="15" fillId="0" borderId="16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5" fillId="6" borderId="5" xfId="0" applyFont="1" applyFill="1" applyBorder="1" applyAlignment="1">
      <alignment horizontal="right" vertical="center" wrapText="1"/>
    </xf>
    <xf numFmtId="0" fontId="5" fillId="6" borderId="5" xfId="0" applyFont="1" applyFill="1" applyBorder="1" applyAlignment="1">
      <alignment horizontal="left" vertical="center" wrapText="1" indent="3"/>
    </xf>
    <xf numFmtId="0" fontId="5" fillId="6" borderId="8" xfId="0" applyFont="1" applyFill="1" applyBorder="1" applyAlignment="1">
      <alignment horizontal="right" vertical="center" wrapText="1"/>
    </xf>
    <xf numFmtId="0" fontId="0" fillId="7" borderId="0" xfId="0" applyFill="1" applyAlignment="1">
      <alignment horizontal="left" vertical="center" indent="1"/>
    </xf>
    <xf numFmtId="0" fontId="18" fillId="6" borderId="5" xfId="0" applyFont="1" applyFill="1" applyBorder="1" applyAlignment="1">
      <alignment horizontal="center" wrapText="1"/>
    </xf>
    <xf numFmtId="0" fontId="18" fillId="6" borderId="5" xfId="0" applyFont="1" applyFill="1" applyBorder="1" applyAlignment="1">
      <alignment horizontal="center" vertical="center" wrapText="1"/>
    </xf>
    <xf numFmtId="0" fontId="0" fillId="3" borderId="39" xfId="3" applyFont="1" applyBorder="1" applyAlignment="1">
      <alignment horizontal="center" wrapText="1"/>
    </xf>
    <xf numFmtId="0" fontId="0" fillId="3" borderId="42" xfId="3" applyFont="1" applyBorder="1" applyAlignment="1">
      <alignment horizontal="center" wrapText="1"/>
    </xf>
    <xf numFmtId="0" fontId="0" fillId="3" borderId="5" xfId="3" applyFont="1" applyBorder="1" applyAlignment="1">
      <alignment horizontal="center" vertical="center" wrapText="1"/>
    </xf>
    <xf numFmtId="164" fontId="25" fillId="0" borderId="5" xfId="1" applyNumberFormat="1" applyProtection="1">
      <alignment horizontal="left" vertical="center" indent="1" shrinkToFit="1"/>
      <protection locked="0"/>
    </xf>
    <xf numFmtId="0" fontId="1" fillId="3" borderId="36" xfId="3" applyBorder="1" applyAlignment="1">
      <alignment horizontal="left" vertical="center" wrapText="1" indent="1"/>
    </xf>
    <xf numFmtId="0" fontId="1" fillId="3" borderId="5" xfId="3" applyBorder="1" applyAlignment="1">
      <alignment horizontal="left" vertical="center" wrapText="1" indent="1"/>
    </xf>
    <xf numFmtId="0" fontId="0" fillId="6" borderId="5" xfId="0" applyFill="1" applyBorder="1" applyAlignment="1">
      <alignment horizontal="left" vertical="center" indent="1"/>
    </xf>
    <xf numFmtId="0" fontId="0" fillId="3" borderId="5" xfId="3" applyFont="1" applyBorder="1" applyAlignment="1">
      <alignment horizontal="left" vertical="center" wrapText="1" indent="1"/>
    </xf>
    <xf numFmtId="0" fontId="25" fillId="0" borderId="5" xfId="1" applyBorder="1" applyAlignment="1" applyProtection="1">
      <alignment horizontal="center" vertical="center" shrinkToFit="1"/>
      <protection locked="0"/>
    </xf>
    <xf numFmtId="0" fontId="25" fillId="0" borderId="14" xfId="1" applyBorder="1" applyAlignment="1">
      <alignment vertical="center" shrinkToFit="1"/>
    </xf>
    <xf numFmtId="0" fontId="25" fillId="0" borderId="45" xfId="1" applyBorder="1" applyAlignment="1">
      <alignment vertical="center" shrinkToFit="1"/>
    </xf>
    <xf numFmtId="0" fontId="25" fillId="0" borderId="35" xfId="1" applyBorder="1" applyAlignment="1">
      <alignment vertical="center" shrinkToFit="1"/>
    </xf>
    <xf numFmtId="164" fontId="25" fillId="0" borderId="36" xfId="1" applyNumberFormat="1" applyBorder="1" applyProtection="1">
      <alignment horizontal="left" vertical="center" indent="1" shrinkToFit="1"/>
      <protection locked="0"/>
    </xf>
    <xf numFmtId="0" fontId="1" fillId="3" borderId="5" xfId="3" applyBorder="1" applyAlignment="1">
      <alignment horizontal="left" vertical="center" indent="1"/>
    </xf>
    <xf numFmtId="0" fontId="1" fillId="3" borderId="5" xfId="3" applyBorder="1" applyAlignment="1">
      <alignment horizontal="center" vertical="center" wrapText="1"/>
    </xf>
    <xf numFmtId="0" fontId="0" fillId="3" borderId="5" xfId="3" applyFont="1" applyBorder="1" applyAlignment="1">
      <alignment horizontal="left" vertical="center" indent="1"/>
    </xf>
    <xf numFmtId="0" fontId="0" fillId="3" borderId="54" xfId="3" applyFont="1" applyBorder="1" applyAlignment="1">
      <alignment horizontal="left" vertical="center" indent="1"/>
    </xf>
    <xf numFmtId="0" fontId="1" fillId="3" borderId="8" xfId="3" applyBorder="1" applyAlignment="1">
      <alignment horizontal="left" vertical="center" wrapText="1" indent="1"/>
    </xf>
    <xf numFmtId="0" fontId="0" fillId="3" borderId="36" xfId="3" applyFont="1" applyBorder="1" applyAlignment="1">
      <alignment horizontal="left" vertical="center" wrapText="1" indent="1"/>
    </xf>
    <xf numFmtId="0" fontId="0" fillId="3" borderId="5" xfId="3" applyFont="1" applyBorder="1" applyAlignment="1">
      <alignment wrapText="1"/>
    </xf>
    <xf numFmtId="49" fontId="25" fillId="0" borderId="5" xfId="1" applyNumberFormat="1" applyProtection="1">
      <alignment horizontal="left" vertical="center" indent="1" shrinkToFit="1"/>
      <protection locked="0"/>
    </xf>
    <xf numFmtId="0" fontId="0" fillId="3" borderId="5" xfId="3" applyFont="1" applyBorder="1" applyAlignment="1">
      <alignment horizontal="center" wrapText="1"/>
    </xf>
    <xf numFmtId="44" fontId="20" fillId="6" borderId="5" xfId="0" applyNumberFormat="1" applyFont="1" applyFill="1" applyBorder="1"/>
    <xf numFmtId="0" fontId="20" fillId="6" borderId="13" xfId="0" applyFont="1" applyFill="1" applyBorder="1"/>
    <xf numFmtId="44" fontId="20" fillId="6" borderId="13" xfId="0" applyNumberFormat="1" applyFont="1" applyFill="1" applyBorder="1"/>
    <xf numFmtId="0" fontId="20" fillId="6" borderId="13" xfId="0" applyFont="1" applyFill="1" applyBorder="1" applyAlignment="1">
      <alignment horizontal="center"/>
    </xf>
    <xf numFmtId="0" fontId="20" fillId="0" borderId="5" xfId="0" applyFont="1" applyBorder="1" applyProtection="1">
      <protection locked="0"/>
    </xf>
    <xf numFmtId="0" fontId="8" fillId="3" borderId="5" xfId="3" applyFont="1" applyBorder="1" applyAlignment="1">
      <alignment horizontal="center" vertical="center" wrapText="1"/>
    </xf>
    <xf numFmtId="0" fontId="20" fillId="0" borderId="5" xfId="1" applyFont="1" applyBorder="1" applyProtection="1">
      <alignment horizontal="left" vertical="center" indent="1" shrinkToFit="1"/>
      <protection locked="0"/>
    </xf>
    <xf numFmtId="44" fontId="20" fillId="0" borderId="5" xfId="1" applyNumberFormat="1" applyFont="1" applyBorder="1" applyProtection="1">
      <alignment horizontal="left" vertical="center" indent="1" shrinkToFit="1"/>
      <protection locked="0"/>
    </xf>
    <xf numFmtId="0" fontId="0" fillId="6" borderId="5" xfId="0" applyFill="1" applyBorder="1" applyAlignment="1">
      <alignment horizontal="center" vertical="center" wrapText="1"/>
    </xf>
    <xf numFmtId="0" fontId="0" fillId="0" borderId="0" xfId="0" applyFill="1" applyBorder="1"/>
    <xf numFmtId="0" fontId="1" fillId="0" borderId="0" xfId="3" applyFill="1" applyBorder="1" applyAlignment="1">
      <alignment vertical="center" wrapText="1"/>
    </xf>
    <xf numFmtId="0" fontId="1" fillId="0" borderId="0" xfId="3" applyFill="1" applyBorder="1" applyAlignment="1">
      <alignment vertical="center"/>
    </xf>
    <xf numFmtId="0" fontId="0" fillId="0" borderId="0" xfId="3" applyFont="1" applyFill="1" applyBorder="1" applyAlignment="1">
      <alignment vertical="center"/>
    </xf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Border="1" applyAlignment="1">
      <alignment horizontal="right"/>
    </xf>
    <xf numFmtId="0" fontId="0" fillId="6" borderId="5" xfId="0" applyFill="1" applyBorder="1" applyAlignment="1">
      <alignment horizontal="center"/>
    </xf>
    <xf numFmtId="0" fontId="23" fillId="0" borderId="0" xfId="0" applyFont="1" applyFill="1" applyAlignment="1">
      <alignment horizontal="justify"/>
    </xf>
    <xf numFmtId="0" fontId="18" fillId="6" borderId="2" xfId="0" applyFont="1" applyFill="1" applyBorder="1" applyAlignment="1">
      <alignment wrapText="1"/>
    </xf>
    <xf numFmtId="0" fontId="18" fillId="6" borderId="39" xfId="0" applyFont="1" applyFill="1" applyBorder="1" applyAlignment="1">
      <alignment wrapText="1"/>
    </xf>
    <xf numFmtId="0" fontId="18" fillId="6" borderId="36" xfId="0" applyFont="1" applyFill="1" applyBorder="1" applyAlignment="1">
      <alignment wrapText="1"/>
    </xf>
    <xf numFmtId="0" fontId="18" fillId="6" borderId="8" xfId="0" applyFont="1" applyFill="1" applyBorder="1" applyAlignment="1">
      <alignment wrapText="1"/>
    </xf>
    <xf numFmtId="0" fontId="8" fillId="6" borderId="5" xfId="0" applyFont="1" applyFill="1" applyBorder="1" applyAlignment="1">
      <alignment horizontal="center" vertical="center" wrapText="1"/>
    </xf>
    <xf numFmtId="44" fontId="20" fillId="0" borderId="35" xfId="1" applyNumberFormat="1" applyFont="1" applyBorder="1" applyProtection="1">
      <alignment horizontal="left" vertical="center" indent="1" shrinkToFit="1"/>
      <protection locked="0"/>
    </xf>
    <xf numFmtId="49" fontId="25" fillId="0" borderId="8" xfId="1" applyNumberFormat="1" applyBorder="1" applyProtection="1">
      <alignment horizontal="left" vertical="center" indent="1" shrinkToFit="1"/>
      <protection locked="0"/>
    </xf>
    <xf numFmtId="0" fontId="0" fillId="8" borderId="0" xfId="0" applyFill="1" applyAlignment="1">
      <alignment vertical="center"/>
    </xf>
    <xf numFmtId="0" fontId="0" fillId="8" borderId="0" xfId="0" applyFill="1" applyAlignment="1">
      <alignment horizontal="left" vertical="center" indent="1"/>
    </xf>
    <xf numFmtId="0" fontId="0" fillId="8" borderId="0" xfId="0" applyFill="1"/>
    <xf numFmtId="0" fontId="0" fillId="8" borderId="0" xfId="0" applyFill="1" applyAlignment="1">
      <alignment horizontal="left" indent="1"/>
    </xf>
    <xf numFmtId="0" fontId="28" fillId="6" borderId="5" xfId="0" applyFont="1" applyFill="1" applyBorder="1" applyAlignment="1">
      <alignment horizontal="center" vertical="center" wrapText="1"/>
    </xf>
    <xf numFmtId="0" fontId="28" fillId="0" borderId="5" xfId="0" applyFont="1" applyBorder="1" applyAlignment="1" applyProtection="1">
      <alignment vertical="center" wrapText="1"/>
      <protection locked="0"/>
    </xf>
    <xf numFmtId="0" fontId="29" fillId="6" borderId="13" xfId="0" applyFont="1" applyFill="1" applyBorder="1"/>
    <xf numFmtId="0" fontId="28" fillId="6" borderId="13" xfId="0" applyFont="1" applyFill="1" applyBorder="1" applyAlignment="1">
      <alignment horizontal="center" vertical="center" wrapText="1"/>
    </xf>
    <xf numFmtId="44" fontId="29" fillId="6" borderId="13" xfId="0" applyNumberFormat="1" applyFont="1" applyFill="1" applyBorder="1"/>
    <xf numFmtId="165" fontId="29" fillId="0" borderId="5" xfId="0" applyNumberFormat="1" applyFont="1" applyBorder="1" applyAlignment="1" applyProtection="1">
      <alignment vertical="center"/>
      <protection locked="0"/>
    </xf>
    <xf numFmtId="165" fontId="29" fillId="6" borderId="5" xfId="0" applyNumberFormat="1" applyFont="1" applyFill="1" applyBorder="1" applyAlignment="1">
      <alignment vertical="center"/>
    </xf>
    <xf numFmtId="0" fontId="29" fillId="0" borderId="5" xfId="0" applyNumberFormat="1" applyFont="1" applyBorder="1" applyAlignment="1" applyProtection="1">
      <alignment horizontal="center" vertical="center"/>
      <protection locked="0"/>
    </xf>
    <xf numFmtId="165" fontId="29" fillId="0" borderId="8" xfId="0" applyNumberFormat="1" applyFont="1" applyBorder="1" applyAlignment="1" applyProtection="1">
      <alignment vertical="center"/>
      <protection locked="0"/>
    </xf>
    <xf numFmtId="0" fontId="29" fillId="0" borderId="8" xfId="0" applyNumberFormat="1" applyFont="1" applyBorder="1" applyAlignment="1" applyProtection="1">
      <alignment horizontal="center" vertical="center"/>
      <protection locked="0"/>
    </xf>
    <xf numFmtId="0" fontId="15" fillId="6" borderId="13" xfId="0" applyFont="1" applyFill="1" applyBorder="1"/>
    <xf numFmtId="165" fontId="29" fillId="6" borderId="13" xfId="0" applyNumberFormat="1" applyFont="1" applyFill="1" applyBorder="1"/>
    <xf numFmtId="0" fontId="15" fillId="6" borderId="13" xfId="0" applyFont="1" applyFill="1" applyBorder="1" applyAlignment="1">
      <alignment vertical="center"/>
    </xf>
    <xf numFmtId="0" fontId="29" fillId="6" borderId="13" xfId="0" applyFont="1" applyFill="1" applyBorder="1" applyAlignment="1">
      <alignment vertical="center"/>
    </xf>
    <xf numFmtId="165" fontId="29" fillId="6" borderId="13" xfId="0" applyNumberFormat="1" applyFont="1" applyFill="1" applyBorder="1" applyAlignment="1">
      <alignment vertical="center"/>
    </xf>
    <xf numFmtId="0" fontId="29" fillId="6" borderId="5" xfId="0" applyFont="1" applyFill="1" applyBorder="1" applyAlignment="1" applyProtection="1">
      <alignment vertical="center"/>
      <protection locked="0"/>
    </xf>
    <xf numFmtId="165" fontId="29" fillId="6" borderId="5" xfId="0" applyNumberFormat="1" applyFont="1" applyFill="1" applyBorder="1" applyAlignment="1" applyProtection="1">
      <alignment vertical="center"/>
      <protection locked="0"/>
    </xf>
    <xf numFmtId="0" fontId="29" fillId="6" borderId="5" xfId="0" applyNumberFormat="1" applyFont="1" applyFill="1" applyBorder="1" applyAlignment="1" applyProtection="1">
      <alignment horizontal="center" vertical="center"/>
      <protection locked="0"/>
    </xf>
    <xf numFmtId="0" fontId="29" fillId="0" borderId="5" xfId="0" applyFont="1" applyBorder="1" applyAlignment="1" applyProtection="1">
      <alignment horizontal="left" vertical="center" indent="1"/>
      <protection locked="0"/>
    </xf>
    <xf numFmtId="0" fontId="29" fillId="0" borderId="8" xfId="0" applyFont="1" applyBorder="1" applyAlignment="1" applyProtection="1">
      <alignment horizontal="left" vertical="center" indent="1"/>
      <protection locked="0"/>
    </xf>
    <xf numFmtId="0" fontId="0" fillId="0" borderId="0" xfId="0" applyFont="1"/>
    <xf numFmtId="0" fontId="0" fillId="6" borderId="5" xfId="0" applyFont="1" applyFill="1" applyBorder="1" applyAlignment="1">
      <alignment horizontal="center" vertical="center"/>
    </xf>
    <xf numFmtId="0" fontId="0" fillId="6" borderId="5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16" xfId="0" applyFont="1" applyBorder="1"/>
    <xf numFmtId="0" fontId="0" fillId="0" borderId="16" xfId="0" applyFont="1" applyBorder="1" applyAlignment="1">
      <alignment horizontal="center"/>
    </xf>
    <xf numFmtId="0" fontId="0" fillId="0" borderId="0" xfId="0" applyFont="1" applyAlignment="1">
      <alignment vertical="top"/>
    </xf>
    <xf numFmtId="0" fontId="0" fillId="0" borderId="12" xfId="0" applyFont="1" applyBorder="1" applyAlignment="1">
      <alignment horizontal="center"/>
    </xf>
    <xf numFmtId="0" fontId="0" fillId="0" borderId="12" xfId="0" applyFont="1" applyBorder="1"/>
    <xf numFmtId="0" fontId="0" fillId="8" borderId="90" xfId="0" applyFont="1" applyFill="1" applyBorder="1"/>
    <xf numFmtId="0" fontId="0" fillId="8" borderId="0" xfId="0" applyFont="1" applyFill="1" applyBorder="1"/>
    <xf numFmtId="0" fontId="0" fillId="8" borderId="16" xfId="0" applyFont="1" applyFill="1" applyBorder="1"/>
    <xf numFmtId="0" fontId="30" fillId="0" borderId="0" xfId="0" applyFont="1" applyAlignment="1">
      <alignment horizontal="justify"/>
    </xf>
    <xf numFmtId="0" fontId="31" fillId="6" borderId="5" xfId="1" applyFont="1" applyFill="1">
      <alignment horizontal="left" vertical="center" indent="1" shrinkToFit="1"/>
    </xf>
    <xf numFmtId="44" fontId="20" fillId="6" borderId="86" xfId="1" applyNumberFormat="1" applyFont="1" applyFill="1" applyBorder="1">
      <alignment horizontal="left" vertical="center" indent="1" shrinkToFit="1"/>
    </xf>
    <xf numFmtId="44" fontId="20" fillId="6" borderId="63" xfId="1" applyNumberFormat="1" applyFont="1" applyFill="1" applyBorder="1">
      <alignment horizontal="left" vertical="center" indent="1" shrinkToFit="1"/>
    </xf>
    <xf numFmtId="44" fontId="20" fillId="6" borderId="80" xfId="1" applyNumberFormat="1" applyFont="1" applyFill="1" applyBorder="1">
      <alignment horizontal="left" vertical="center" indent="1" shrinkToFit="1"/>
    </xf>
    <xf numFmtId="44" fontId="20" fillId="6" borderId="92" xfId="1" applyNumberFormat="1" applyFont="1" applyFill="1" applyBorder="1">
      <alignment horizontal="left" vertical="center" indent="1" shrinkToFit="1"/>
    </xf>
    <xf numFmtId="0" fontId="0" fillId="8" borderId="0" xfId="0" applyFont="1" applyFill="1"/>
    <xf numFmtId="0" fontId="0" fillId="8" borderId="0" xfId="0" applyFont="1" applyFill="1" applyAlignment="1">
      <alignment vertical="top"/>
    </xf>
    <xf numFmtId="0" fontId="30" fillId="8" borderId="0" xfId="0" applyFont="1" applyFill="1"/>
    <xf numFmtId="0" fontId="30" fillId="8" borderId="0" xfId="0" applyFont="1" applyFill="1" applyAlignment="1">
      <alignment horizontal="justify"/>
    </xf>
    <xf numFmtId="0" fontId="30" fillId="8" borderId="89" xfId="0" applyFont="1" applyFill="1" applyBorder="1" applyAlignment="1">
      <alignment horizontal="justify"/>
    </xf>
    <xf numFmtId="0" fontId="0" fillId="8" borderId="89" xfId="0" applyFont="1" applyFill="1" applyBorder="1"/>
    <xf numFmtId="0" fontId="0" fillId="8" borderId="95" xfId="0" applyFont="1" applyFill="1" applyBorder="1"/>
    <xf numFmtId="0" fontId="0" fillId="8" borderId="96" xfId="0" applyFont="1" applyFill="1" applyBorder="1"/>
    <xf numFmtId="0" fontId="0" fillId="8" borderId="97" xfId="0" applyFont="1" applyFill="1" applyBorder="1"/>
    <xf numFmtId="0" fontId="0" fillId="8" borderId="98" xfId="0" applyFont="1" applyFill="1" applyBorder="1"/>
    <xf numFmtId="0" fontId="0" fillId="8" borderId="97" xfId="0" applyFont="1" applyFill="1" applyBorder="1" applyAlignment="1"/>
    <xf numFmtId="0" fontId="0" fillId="8" borderId="99" xfId="0" applyFont="1" applyFill="1" applyBorder="1"/>
    <xf numFmtId="0" fontId="0" fillId="8" borderId="100" xfId="0" applyFont="1" applyFill="1" applyBorder="1"/>
    <xf numFmtId="0" fontId="0" fillId="3" borderId="36" xfId="3" applyFont="1" applyBorder="1" applyAlignment="1">
      <alignment horizontal="center" vertical="center" wrapText="1"/>
    </xf>
    <xf numFmtId="44" fontId="17" fillId="5" borderId="0" xfId="0" applyNumberFormat="1" applyFont="1" applyFill="1" applyAlignment="1">
      <alignment vertical="center"/>
    </xf>
    <xf numFmtId="0" fontId="0" fillId="6" borderId="5" xfId="0" applyFont="1" applyFill="1" applyBorder="1" applyAlignment="1">
      <alignment horizontal="center"/>
    </xf>
    <xf numFmtId="44" fontId="0" fillId="8" borderId="0" xfId="0" applyNumberFormat="1" applyFont="1" applyFill="1" applyAlignment="1">
      <alignment horizontal="right"/>
    </xf>
    <xf numFmtId="0" fontId="0" fillId="0" borderId="57" xfId="0" applyFont="1" applyBorder="1"/>
    <xf numFmtId="0" fontId="0" fillId="0" borderId="60" xfId="0" applyFont="1" applyBorder="1"/>
    <xf numFmtId="0" fontId="0" fillId="0" borderId="0" xfId="0" applyFont="1" applyBorder="1"/>
    <xf numFmtId="0" fontId="0" fillId="0" borderId="78" xfId="0" applyFont="1" applyBorder="1"/>
    <xf numFmtId="0" fontId="0" fillId="0" borderId="53" xfId="0" applyFont="1" applyBorder="1"/>
    <xf numFmtId="0" fontId="0" fillId="0" borderId="79" xfId="0" applyFont="1" applyBorder="1"/>
    <xf numFmtId="0" fontId="0" fillId="8" borderId="67" xfId="0" applyFont="1" applyFill="1" applyBorder="1"/>
    <xf numFmtId="0" fontId="0" fillId="8" borderId="68" xfId="0" applyFont="1" applyFill="1" applyBorder="1"/>
    <xf numFmtId="0" fontId="0" fillId="8" borderId="67" xfId="0" applyFont="1" applyFill="1" applyBorder="1" applyAlignment="1">
      <alignment horizontal="left" indent="7"/>
    </xf>
    <xf numFmtId="0" fontId="0" fillId="8" borderId="0" xfId="0" applyFont="1" applyFill="1" applyBorder="1" applyAlignment="1"/>
    <xf numFmtId="0" fontId="0" fillId="8" borderId="72" xfId="0" applyFont="1" applyFill="1" applyBorder="1"/>
    <xf numFmtId="0" fontId="0" fillId="8" borderId="66" xfId="0" applyFont="1" applyFill="1" applyBorder="1"/>
    <xf numFmtId="0" fontId="0" fillId="8" borderId="73" xfId="0" applyFont="1" applyFill="1" applyBorder="1"/>
    <xf numFmtId="0" fontId="18" fillId="8" borderId="0" xfId="0" applyFont="1" applyFill="1"/>
    <xf numFmtId="0" fontId="18" fillId="6" borderId="5" xfId="0" applyFont="1" applyFill="1" applyBorder="1" applyAlignment="1">
      <alignment vertical="center" wrapText="1"/>
    </xf>
    <xf numFmtId="0" fontId="18" fillId="8" borderId="0" xfId="0" applyFont="1" applyFill="1" applyAlignment="1">
      <alignment horizontal="justify"/>
    </xf>
    <xf numFmtId="44" fontId="2" fillId="5" borderId="0" xfId="0" applyNumberFormat="1" applyFont="1" applyFill="1" applyAlignment="1">
      <alignment vertical="center"/>
    </xf>
    <xf numFmtId="0" fontId="18" fillId="6" borderId="5" xfId="0" applyFont="1" applyFill="1" applyBorder="1" applyAlignment="1">
      <alignment horizontal="right"/>
    </xf>
    <xf numFmtId="0" fontId="18" fillId="6" borderId="5" xfId="0" applyFont="1" applyFill="1" applyBorder="1" applyAlignment="1">
      <alignment horizontal="center" vertical="center"/>
    </xf>
    <xf numFmtId="0" fontId="18" fillId="6" borderId="5" xfId="0" applyFont="1" applyFill="1" applyBorder="1" applyAlignment="1">
      <alignment horizontal="left" vertical="center" wrapText="1"/>
    </xf>
    <xf numFmtId="0" fontId="18" fillId="8" borderId="0" xfId="0" applyFont="1" applyFill="1" applyBorder="1" applyAlignment="1">
      <alignment horizontal="right"/>
    </xf>
    <xf numFmtId="0" fontId="18" fillId="0" borderId="77" xfId="0" applyFont="1" applyBorder="1" applyAlignment="1">
      <alignment horizontal="justify"/>
    </xf>
    <xf numFmtId="0" fontId="18" fillId="0" borderId="76" xfId="0" applyFont="1" applyBorder="1" applyAlignment="1">
      <alignment horizontal="justify" vertical="top" wrapText="1"/>
    </xf>
    <xf numFmtId="0" fontId="18" fillId="0" borderId="52" xfId="0" applyFont="1" applyBorder="1" applyAlignment="1">
      <alignment horizontal="justify" vertical="top" wrapText="1"/>
    </xf>
    <xf numFmtId="0" fontId="18" fillId="0" borderId="0" xfId="0" applyFont="1" applyBorder="1" applyAlignment="1">
      <alignment horizontal="justify"/>
    </xf>
    <xf numFmtId="0" fontId="18" fillId="0" borderId="0" xfId="0" applyFont="1" applyAlignment="1">
      <alignment horizontal="justify"/>
    </xf>
    <xf numFmtId="44" fontId="20" fillId="6" borderId="82" xfId="1" applyNumberFormat="1" applyFont="1" applyFill="1" applyBorder="1">
      <alignment horizontal="left" vertical="center" indent="1" shrinkToFit="1"/>
    </xf>
    <xf numFmtId="0" fontId="0" fillId="6" borderId="88" xfId="0" applyFont="1" applyFill="1" applyBorder="1" applyAlignment="1">
      <alignment horizontal="center" vertical="center" wrapText="1"/>
    </xf>
    <xf numFmtId="0" fontId="0" fillId="6" borderId="54" xfId="0" applyFont="1" applyFill="1" applyBorder="1" applyAlignment="1">
      <alignment horizontal="center" vertical="center" wrapText="1"/>
    </xf>
    <xf numFmtId="0" fontId="0" fillId="6" borderId="64" xfId="0" applyFont="1" applyFill="1" applyBorder="1" applyAlignment="1">
      <alignment horizontal="center" vertical="center" wrapText="1"/>
    </xf>
    <xf numFmtId="44" fontId="20" fillId="6" borderId="101" xfId="1" applyNumberFormat="1" applyFont="1" applyFill="1" applyBorder="1">
      <alignment horizontal="left" vertical="center" indent="1" shrinkToFit="1"/>
    </xf>
    <xf numFmtId="44" fontId="20" fillId="6" borderId="81" xfId="1" applyNumberFormat="1" applyFont="1" applyFill="1" applyBorder="1">
      <alignment horizontal="left" vertical="center" indent="1" shrinkToFit="1"/>
    </xf>
    <xf numFmtId="44" fontId="20" fillId="6" borderId="36" xfId="1" applyNumberFormat="1" applyFont="1" applyFill="1" applyBorder="1">
      <alignment horizontal="left" vertical="center" indent="1" shrinkToFit="1"/>
    </xf>
    <xf numFmtId="44" fontId="20" fillId="6" borderId="5" xfId="1" applyNumberFormat="1" applyFont="1" applyFill="1" applyBorder="1">
      <alignment horizontal="left" vertical="center" indent="1" shrinkToFit="1"/>
    </xf>
    <xf numFmtId="44" fontId="20" fillId="6" borderId="8" xfId="1" applyNumberFormat="1" applyFont="1" applyFill="1" applyBorder="1">
      <alignment horizontal="left" vertical="center" indent="1" shrinkToFit="1"/>
    </xf>
    <xf numFmtId="0" fontId="20" fillId="6" borderId="13" xfId="1" applyFont="1" applyFill="1" applyBorder="1">
      <alignment horizontal="left" vertical="center" indent="1" shrinkToFit="1"/>
    </xf>
    <xf numFmtId="0" fontId="20" fillId="6" borderId="13" xfId="1" applyFont="1" applyFill="1" applyBorder="1" applyAlignment="1">
      <alignment horizontal="center" vertical="center" shrinkToFit="1"/>
    </xf>
    <xf numFmtId="44" fontId="20" fillId="6" borderId="13" xfId="1" applyNumberFormat="1" applyFont="1" applyFill="1" applyBorder="1">
      <alignment horizontal="left" vertical="center" indent="1" shrinkToFit="1"/>
    </xf>
    <xf numFmtId="0" fontId="0" fillId="8" borderId="0" xfId="0" applyFont="1" applyFill="1" applyAlignment="1">
      <alignment vertical="center"/>
    </xf>
    <xf numFmtId="44" fontId="20" fillId="6" borderId="35" xfId="0" applyNumberFormat="1" applyFont="1" applyFill="1" applyBorder="1"/>
    <xf numFmtId="0" fontId="20" fillId="6" borderId="5" xfId="0" applyFont="1" applyFill="1" applyBorder="1"/>
    <xf numFmtId="0" fontId="20" fillId="6" borderId="63" xfId="0" applyFont="1" applyFill="1" applyBorder="1"/>
    <xf numFmtId="0" fontId="20" fillId="6" borderId="35" xfId="0" applyFont="1" applyFill="1" applyBorder="1"/>
    <xf numFmtId="44" fontId="20" fillId="6" borderId="63" xfId="0" applyNumberFormat="1" applyFont="1" applyFill="1" applyBorder="1"/>
    <xf numFmtId="0" fontId="20" fillId="0" borderId="5" xfId="1" applyFont="1" applyProtection="1">
      <alignment horizontal="left" vertical="center" indent="1" shrinkToFit="1"/>
      <protection locked="0"/>
    </xf>
    <xf numFmtId="0" fontId="20" fillId="0" borderId="5" xfId="1" applyFont="1" applyAlignment="1" applyProtection="1">
      <alignment horizontal="center" vertical="center" shrinkToFit="1"/>
      <protection locked="0"/>
    </xf>
    <xf numFmtId="44" fontId="20" fillId="0" borderId="5" xfId="1" applyNumberFormat="1" applyFont="1" applyProtection="1">
      <alignment horizontal="left" vertical="center" indent="1" shrinkToFit="1"/>
      <protection locked="0"/>
    </xf>
    <xf numFmtId="0" fontId="20" fillId="0" borderId="8" xfId="1" applyFont="1" applyBorder="1" applyProtection="1">
      <alignment horizontal="left" vertical="center" indent="1" shrinkToFit="1"/>
      <protection locked="0"/>
    </xf>
    <xf numFmtId="0" fontId="20" fillId="0" borderId="8" xfId="1" applyFont="1" applyBorder="1" applyAlignment="1" applyProtection="1">
      <alignment horizontal="center" vertical="center" shrinkToFit="1"/>
      <protection locked="0"/>
    </xf>
    <xf numFmtId="44" fontId="20" fillId="0" borderId="8" xfId="1" applyNumberFormat="1" applyFont="1" applyBorder="1" applyProtection="1">
      <alignment horizontal="left" vertical="center" indent="1" shrinkToFit="1"/>
      <protection locked="0"/>
    </xf>
    <xf numFmtId="44" fontId="20" fillId="0" borderId="5" xfId="1" applyNumberFormat="1" applyFont="1" applyAlignment="1" applyProtection="1">
      <alignment horizontal="center" vertical="center" shrinkToFit="1"/>
      <protection locked="0"/>
    </xf>
    <xf numFmtId="44" fontId="20" fillId="0" borderId="5" xfId="1" applyNumberFormat="1" applyFont="1" applyFill="1" applyBorder="1" applyProtection="1">
      <alignment horizontal="left" vertical="center" indent="1" shrinkToFit="1"/>
      <protection locked="0"/>
    </xf>
    <xf numFmtId="44" fontId="20" fillId="0" borderId="8" xfId="1" applyNumberFormat="1" applyFont="1" applyFill="1" applyBorder="1" applyProtection="1">
      <alignment horizontal="left" vertical="center" indent="1" shrinkToFit="1"/>
      <protection locked="0"/>
    </xf>
    <xf numFmtId="44" fontId="20" fillId="0" borderId="80" xfId="1" applyNumberFormat="1" applyFont="1" applyBorder="1" applyProtection="1">
      <alignment horizontal="left" vertical="center" indent="1" shrinkToFit="1"/>
      <protection locked="0"/>
    </xf>
    <xf numFmtId="44" fontId="20" fillId="0" borderId="81" xfId="1" applyNumberFormat="1" applyFont="1" applyBorder="1" applyProtection="1">
      <alignment horizontal="left" vertical="center" indent="1" shrinkToFit="1"/>
      <protection locked="0"/>
    </xf>
    <xf numFmtId="44" fontId="20" fillId="0" borderId="101" xfId="1" applyNumberFormat="1" applyFont="1" applyBorder="1" applyProtection="1">
      <alignment horizontal="left" vertical="center" indent="1" shrinkToFit="1"/>
      <protection locked="0"/>
    </xf>
    <xf numFmtId="44" fontId="20" fillId="0" borderId="79" xfId="1" applyNumberFormat="1" applyFont="1" applyBorder="1" applyProtection="1">
      <alignment horizontal="left" vertical="center" indent="1" shrinkToFit="1"/>
      <protection locked="0"/>
    </xf>
    <xf numFmtId="44" fontId="20" fillId="0" borderId="36" xfId="1" applyNumberFormat="1" applyFont="1" applyBorder="1" applyProtection="1">
      <alignment horizontal="left" vertical="center" indent="1" shrinkToFit="1"/>
      <protection locked="0"/>
    </xf>
    <xf numFmtId="44" fontId="20" fillId="0" borderId="60" xfId="1" applyNumberFormat="1" applyFont="1" applyBorder="1" applyProtection="1">
      <alignment horizontal="left" vertical="center" indent="1" shrinkToFit="1"/>
      <protection locked="0"/>
    </xf>
    <xf numFmtId="44" fontId="20" fillId="0" borderId="82" xfId="1" applyNumberFormat="1" applyFont="1" applyBorder="1" applyProtection="1">
      <alignment horizontal="left" vertical="center" indent="1" shrinkToFit="1"/>
      <protection locked="0"/>
    </xf>
    <xf numFmtId="0" fontId="4" fillId="8" borderId="0" xfId="0" applyNumberFormat="1" applyFont="1" applyFill="1" applyAlignment="1">
      <alignment horizontal="right"/>
    </xf>
    <xf numFmtId="0" fontId="8" fillId="6" borderId="9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36" xfId="0" applyFont="1" applyFill="1" applyBorder="1" applyAlignment="1">
      <alignment horizontal="center" vertical="center" wrapText="1"/>
    </xf>
    <xf numFmtId="165" fontId="2" fillId="10" borderId="36" xfId="0" applyNumberFormat="1" applyFont="1" applyFill="1" applyBorder="1" applyAlignment="1">
      <alignment vertical="center"/>
    </xf>
    <xf numFmtId="0" fontId="2" fillId="5" borderId="60" xfId="0" applyFont="1" applyFill="1" applyBorder="1" applyAlignment="1">
      <alignment horizontal="center" vertical="center" wrapText="1"/>
    </xf>
    <xf numFmtId="165" fontId="2" fillId="10" borderId="5" xfId="0" applyNumberFormat="1" applyFont="1" applyFill="1" applyBorder="1" applyAlignment="1">
      <alignment vertical="center"/>
    </xf>
    <xf numFmtId="165" fontId="0" fillId="6" borderId="5" xfId="0" applyNumberFormat="1" applyFill="1" applyBorder="1"/>
    <xf numFmtId="0" fontId="0" fillId="0" borderId="5" xfId="0" applyBorder="1"/>
    <xf numFmtId="44" fontId="29" fillId="6" borderId="5" xfId="0" applyNumberFormat="1" applyFont="1" applyFill="1" applyBorder="1"/>
    <xf numFmtId="44" fontId="29" fillId="6" borderId="8" xfId="0" applyNumberFormat="1" applyFont="1" applyFill="1" applyBorder="1"/>
    <xf numFmtId="44" fontId="29" fillId="6" borderId="14" xfId="1" applyNumberFormat="1" applyFont="1" applyFill="1" applyBorder="1">
      <alignment horizontal="left" vertical="center" indent="1" shrinkToFit="1"/>
    </xf>
    <xf numFmtId="0" fontId="29" fillId="6" borderId="14" xfId="1" applyFont="1" applyFill="1" applyBorder="1" applyAlignment="1">
      <alignment horizontal="left" vertical="center" indent="1" shrinkToFit="1"/>
    </xf>
    <xf numFmtId="0" fontId="29" fillId="6" borderId="77" xfId="1" applyFont="1" applyFill="1" applyBorder="1" applyAlignment="1">
      <alignment horizontal="left" vertical="center" indent="1" shrinkToFit="1"/>
    </xf>
    <xf numFmtId="0" fontId="29" fillId="6" borderId="13" xfId="1" applyFont="1" applyFill="1" applyBorder="1" applyAlignment="1">
      <alignment horizontal="right" vertical="center" shrinkToFit="1"/>
    </xf>
    <xf numFmtId="44" fontId="29" fillId="6" borderId="13" xfId="1" applyNumberFormat="1" applyFont="1" applyFill="1" applyBorder="1">
      <alignment horizontal="left" vertical="center" indent="1" shrinkToFit="1"/>
    </xf>
    <xf numFmtId="44" fontId="29" fillId="6" borderId="5" xfId="1" applyNumberFormat="1" applyFont="1" applyFill="1" applyBorder="1">
      <alignment horizontal="left" vertical="center" indent="1" shrinkToFit="1"/>
    </xf>
    <xf numFmtId="44" fontId="29" fillId="6" borderId="8" xfId="1" applyNumberFormat="1" applyFont="1" applyFill="1" applyBorder="1">
      <alignment horizontal="left" vertical="center" indent="1" shrinkToFit="1"/>
    </xf>
    <xf numFmtId="0" fontId="29" fillId="6" borderId="13" xfId="1" applyFont="1" applyFill="1" applyBorder="1" applyAlignment="1">
      <alignment vertical="center" shrinkToFit="1"/>
    </xf>
    <xf numFmtId="44" fontId="4" fillId="8" borderId="0" xfId="0" applyNumberFormat="1" applyFont="1" applyFill="1" applyAlignment="1">
      <alignment horizontal="right"/>
    </xf>
    <xf numFmtId="0" fontId="18" fillId="8" borderId="0" xfId="0" applyNumberFormat="1" applyFont="1" applyFill="1" applyBorder="1" applyAlignment="1">
      <alignment horizontal="right"/>
    </xf>
    <xf numFmtId="0" fontId="20" fillId="0" borderId="5" xfId="5" applyProtection="1">
      <alignment horizontal="left" vertical="center" indent="1" shrinkToFit="1"/>
      <protection locked="0"/>
    </xf>
    <xf numFmtId="164" fontId="37" fillId="3" borderId="13" xfId="3" applyNumberFormat="1" applyFont="1" applyBorder="1" applyAlignment="1">
      <alignment horizontal="left" vertical="center"/>
    </xf>
    <xf numFmtId="0" fontId="1" fillId="3" borderId="13" xfId="3" applyFont="1" applyBorder="1" applyAlignment="1">
      <alignment horizontal="left" vertical="center" wrapText="1" indent="1"/>
    </xf>
    <xf numFmtId="44" fontId="29" fillId="6" borderId="13" xfId="1" applyNumberFormat="1" applyFont="1" applyFill="1" applyBorder="1" applyAlignment="1">
      <alignment horizontal="left" vertical="center" shrinkToFit="1"/>
    </xf>
    <xf numFmtId="44" fontId="29" fillId="6" borderId="5" xfId="1" applyNumberFormat="1" applyFont="1" applyFill="1" applyBorder="1" applyAlignment="1">
      <alignment horizontal="left" vertical="center" shrinkToFit="1"/>
    </xf>
    <xf numFmtId="44" fontId="29" fillId="6" borderId="8" xfId="1" applyNumberFormat="1" applyFont="1" applyFill="1" applyBorder="1" applyAlignment="1">
      <alignment horizontal="left" vertical="center" shrinkToFit="1"/>
    </xf>
    <xf numFmtId="0" fontId="17" fillId="10" borderId="14" xfId="0" applyFont="1" applyFill="1" applyBorder="1" applyAlignment="1">
      <alignment vertical="center"/>
    </xf>
    <xf numFmtId="0" fontId="0" fillId="6" borderId="8" xfId="0" applyFont="1" applyFill="1" applyBorder="1" applyAlignment="1">
      <alignment horizontal="center" vertical="center"/>
    </xf>
    <xf numFmtId="0" fontId="0" fillId="6" borderId="35" xfId="0" applyFont="1" applyFill="1" applyBorder="1" applyAlignment="1">
      <alignment horizontal="center" vertical="center" wrapText="1"/>
    </xf>
    <xf numFmtId="0" fontId="17" fillId="11" borderId="14" xfId="0" applyFont="1" applyFill="1" applyBorder="1" applyAlignment="1">
      <alignment vertical="center"/>
    </xf>
    <xf numFmtId="0" fontId="8" fillId="6" borderId="35" xfId="0" applyFont="1" applyFill="1" applyBorder="1" applyAlignment="1">
      <alignment horizontal="center" vertical="center" wrapText="1"/>
    </xf>
    <xf numFmtId="0" fontId="1" fillId="3" borderId="5" xfId="3" applyBorder="1" applyAlignment="1">
      <alignment horizontal="center" vertical="center"/>
    </xf>
    <xf numFmtId="0" fontId="0" fillId="6" borderId="13" xfId="0" applyFill="1" applyBorder="1"/>
    <xf numFmtId="44" fontId="20" fillId="6" borderId="13" xfId="6" applyFill="1" applyBorder="1">
      <alignment horizontal="left" vertical="center" indent="1" shrinkToFit="1"/>
    </xf>
    <xf numFmtId="0" fontId="20" fillId="6" borderId="13" xfId="6" applyNumberFormat="1" applyFill="1" applyBorder="1" applyAlignment="1">
      <alignment horizontal="center" vertical="center" shrinkToFit="1"/>
    </xf>
    <xf numFmtId="0" fontId="28" fillId="6" borderId="14" xfId="0" applyFont="1" applyFill="1" applyBorder="1" applyAlignment="1">
      <alignment horizontal="center" vertical="center" wrapText="1"/>
    </xf>
    <xf numFmtId="0" fontId="28" fillId="6" borderId="77" xfId="0" applyFont="1" applyFill="1" applyBorder="1" applyAlignment="1">
      <alignment horizontal="center" vertical="center" wrapText="1"/>
    </xf>
    <xf numFmtId="0" fontId="20" fillId="6" borderId="13" xfId="5" applyFill="1" applyBorder="1">
      <alignment horizontal="left" vertical="center" indent="1" shrinkToFit="1"/>
    </xf>
    <xf numFmtId="0" fontId="1" fillId="3" borderId="5" xfId="3" applyBorder="1" applyAlignment="1">
      <alignment horizontal="center" vertical="center" wrapText="1"/>
    </xf>
    <xf numFmtId="0" fontId="28" fillId="6" borderId="52" xfId="0" applyFont="1" applyFill="1" applyBorder="1" applyAlignment="1">
      <alignment horizontal="center" vertical="center" wrapText="1"/>
    </xf>
    <xf numFmtId="0" fontId="1" fillId="6" borderId="13" xfId="3" applyFill="1" applyBorder="1"/>
    <xf numFmtId="44" fontId="20" fillId="6" borderId="15" xfId="6" applyFill="1" applyBorder="1">
      <alignment horizontal="left" vertical="center" indent="1" shrinkToFit="1"/>
    </xf>
    <xf numFmtId="44" fontId="20" fillId="6" borderId="62" xfId="6" applyFill="1" applyBorder="1">
      <alignment horizontal="left" vertical="center" indent="1" shrinkToFit="1"/>
    </xf>
    <xf numFmtId="0" fontId="0" fillId="3" borderId="14" xfId="3" applyFont="1" applyBorder="1" applyAlignment="1">
      <alignment horizontal="center" vertical="center" wrapText="1"/>
    </xf>
    <xf numFmtId="44" fontId="20" fillId="6" borderId="61" xfId="6" applyFill="1" applyBorder="1">
      <alignment horizontal="left" vertical="center" indent="1" shrinkToFit="1"/>
    </xf>
    <xf numFmtId="44" fontId="20" fillId="6" borderId="84" xfId="6" applyFill="1" applyBorder="1">
      <alignment horizontal="left" vertical="center" indent="1" shrinkToFit="1"/>
    </xf>
    <xf numFmtId="44" fontId="20" fillId="6" borderId="5" xfId="6" applyFill="1" applyBorder="1">
      <alignment horizontal="left" vertical="center" indent="1" shrinkToFit="1"/>
    </xf>
    <xf numFmtId="44" fontId="20" fillId="6" borderId="8" xfId="6" applyFill="1" applyBorder="1">
      <alignment horizontal="left" vertical="center" indent="1" shrinkToFit="1"/>
    </xf>
    <xf numFmtId="0" fontId="8" fillId="3" borderId="36" xfId="3" applyFont="1" applyBorder="1" applyAlignment="1">
      <alignment horizontal="center" vertical="center" wrapText="1"/>
    </xf>
    <xf numFmtId="0" fontId="0" fillId="3" borderId="5" xfId="3" applyFont="1" applyBorder="1" applyAlignment="1">
      <alignment horizontal="left" wrapText="1"/>
    </xf>
    <xf numFmtId="0" fontId="8" fillId="3" borderId="52" xfId="3" applyFont="1" applyBorder="1" applyAlignment="1">
      <alignment horizontal="center" vertical="center" wrapText="1"/>
    </xf>
    <xf numFmtId="0" fontId="20" fillId="0" borderId="5" xfId="1" applyFont="1" applyBorder="1" applyAlignment="1" applyProtection="1">
      <alignment horizontal="center" vertical="center" shrinkToFit="1"/>
      <protection locked="0"/>
    </xf>
    <xf numFmtId="0" fontId="8" fillId="3" borderId="5" xfId="3" applyNumberFormat="1" applyFont="1" applyBorder="1" applyAlignment="1">
      <alignment horizontal="center" vertical="center" wrapText="1"/>
    </xf>
    <xf numFmtId="44" fontId="20" fillId="6" borderId="56" xfId="1" applyNumberFormat="1" applyFont="1" applyFill="1" applyBorder="1" applyAlignment="1">
      <alignment horizontal="right" vertical="center" indent="2" shrinkToFit="1"/>
    </xf>
    <xf numFmtId="44" fontId="20" fillId="6" borderId="13" xfId="1" applyNumberFormat="1" applyFont="1" applyFill="1" applyBorder="1" applyAlignment="1">
      <alignment horizontal="right" vertical="center" indent="2" shrinkToFit="1"/>
    </xf>
    <xf numFmtId="44" fontId="20" fillId="6" borderId="61" xfId="1" applyNumberFormat="1" applyFont="1" applyFill="1" applyBorder="1" applyAlignment="1">
      <alignment vertical="center" shrinkToFit="1"/>
    </xf>
    <xf numFmtId="44" fontId="20" fillId="6" borderId="62" xfId="1" applyNumberFormat="1" applyFont="1" applyFill="1" applyBorder="1" applyAlignment="1">
      <alignment horizontal="right" vertical="center" shrinkToFit="1"/>
    </xf>
    <xf numFmtId="0" fontId="20" fillId="6" borderId="56" xfId="1" applyNumberFormat="1" applyFont="1" applyFill="1" applyBorder="1" applyAlignment="1">
      <alignment horizontal="center" vertical="center" shrinkToFit="1"/>
    </xf>
    <xf numFmtId="0" fontId="8" fillId="3" borderId="35" xfId="3" applyNumberFormat="1" applyFont="1" applyBorder="1" applyAlignment="1">
      <alignment horizontal="center" vertical="center" wrapText="1"/>
    </xf>
    <xf numFmtId="0" fontId="8" fillId="3" borderId="4" xfId="3" applyFont="1" applyBorder="1" applyAlignment="1">
      <alignment horizontal="center" vertical="center" wrapText="1"/>
    </xf>
    <xf numFmtId="0" fontId="20" fillId="6" borderId="111" xfId="1" applyFont="1" applyFill="1" applyBorder="1" applyAlignment="1">
      <alignment horizontal="left" vertical="center" indent="4" shrinkToFit="1"/>
    </xf>
    <xf numFmtId="44" fontId="20" fillId="6" borderId="111" xfId="1" applyNumberFormat="1" applyFont="1" applyFill="1" applyBorder="1" applyAlignment="1">
      <alignment horizontal="right" vertical="center" indent="2" shrinkToFit="1"/>
    </xf>
    <xf numFmtId="44" fontId="20" fillId="6" borderId="83" xfId="1" applyNumberFormat="1" applyFont="1" applyFill="1" applyBorder="1" applyAlignment="1">
      <alignment horizontal="right" vertical="center" indent="2" shrinkToFit="1"/>
    </xf>
    <xf numFmtId="44" fontId="20" fillId="6" borderId="127" xfId="1" applyNumberFormat="1" applyFont="1" applyFill="1" applyBorder="1" applyAlignment="1">
      <alignment horizontal="right" vertical="center" indent="2" shrinkToFit="1"/>
    </xf>
    <xf numFmtId="0" fontId="0" fillId="3" borderId="5" xfId="3" applyFont="1" applyBorder="1" applyAlignment="1">
      <alignment horizontal="right" vertical="center" indent="1" shrinkToFit="1"/>
    </xf>
    <xf numFmtId="0" fontId="0" fillId="3" borderId="8" xfId="3" applyFont="1" applyBorder="1" applyAlignment="1">
      <alignment horizontal="right" vertical="center" indent="1" shrinkToFit="1"/>
    </xf>
    <xf numFmtId="0" fontId="0" fillId="3" borderId="8" xfId="3" applyFont="1" applyBorder="1" applyAlignment="1">
      <alignment wrapText="1"/>
    </xf>
    <xf numFmtId="0" fontId="0" fillId="6" borderId="5" xfId="0" applyFont="1" applyFill="1" applyBorder="1" applyAlignment="1">
      <alignment horizontal="center" wrapText="1"/>
    </xf>
    <xf numFmtId="0" fontId="20" fillId="0" borderId="5" xfId="5" applyFont="1" applyProtection="1">
      <alignment horizontal="left" vertical="center" indent="1" shrinkToFit="1"/>
      <protection locked="0"/>
    </xf>
    <xf numFmtId="0" fontId="20" fillId="6" borderId="5" xfId="1" applyFont="1" applyFill="1" applyBorder="1" applyAlignment="1">
      <alignment horizontal="center" vertical="center" shrinkToFit="1"/>
    </xf>
    <xf numFmtId="44" fontId="20" fillId="6" borderId="5" xfId="1" applyNumberFormat="1" applyFont="1" applyFill="1" applyBorder="1" applyAlignment="1">
      <alignment horizontal="center" vertical="center" shrinkToFit="1"/>
    </xf>
    <xf numFmtId="44" fontId="20" fillId="6" borderId="13" xfId="1" applyNumberFormat="1" applyFont="1" applyFill="1" applyBorder="1" applyAlignment="1">
      <alignment horizontal="center" vertical="center" shrinkToFit="1"/>
    </xf>
    <xf numFmtId="166" fontId="20" fillId="0" borderId="5" xfId="1" applyNumberFormat="1" applyFont="1" applyBorder="1" applyAlignment="1" applyProtection="1">
      <alignment horizontal="center" vertical="center" shrinkToFit="1"/>
      <protection locked="0"/>
    </xf>
    <xf numFmtId="0" fontId="20" fillId="0" borderId="5" xfId="1" applyFont="1" applyBorder="1" applyAlignment="1" applyProtection="1">
      <alignment horizontal="left" vertical="center" wrapText="1" indent="1" shrinkToFit="1"/>
      <protection locked="0"/>
    </xf>
    <xf numFmtId="14" fontId="20" fillId="0" borderId="5" xfId="1" applyNumberFormat="1" applyFont="1" applyBorder="1" applyProtection="1">
      <alignment horizontal="left" vertical="center" indent="1" shrinkToFit="1"/>
      <protection locked="0"/>
    </xf>
    <xf numFmtId="44" fontId="20" fillId="0" borderId="5" xfId="1" applyNumberFormat="1" applyFont="1" applyBorder="1" applyAlignment="1" applyProtection="1">
      <alignment horizontal="center" vertical="center" shrinkToFit="1"/>
      <protection locked="0"/>
    </xf>
    <xf numFmtId="44" fontId="20" fillId="6" borderId="54" xfId="1" applyNumberFormat="1" applyFont="1" applyFill="1" applyBorder="1">
      <alignment horizontal="left" vertical="center" indent="1" shrinkToFit="1"/>
    </xf>
    <xf numFmtId="0" fontId="0" fillId="6" borderId="5" xfId="3" applyFont="1" applyFill="1" applyBorder="1" applyAlignment="1">
      <alignment horizontal="center" vertical="center" wrapText="1"/>
    </xf>
    <xf numFmtId="0" fontId="0" fillId="3" borderId="5" xfId="3" applyFont="1" applyBorder="1" applyAlignment="1">
      <alignment horizontal="center"/>
    </xf>
    <xf numFmtId="0" fontId="0" fillId="3" borderId="0" xfId="3" applyFont="1" applyAlignment="1">
      <alignment horizontal="center"/>
    </xf>
    <xf numFmtId="0" fontId="0" fillId="8" borderId="0" xfId="0" applyFont="1" applyFill="1" applyAlignment="1"/>
    <xf numFmtId="0" fontId="18" fillId="8" borderId="0" xfId="0" applyFont="1" applyFill="1" applyAlignment="1">
      <alignment horizontal="left" indent="2"/>
    </xf>
    <xf numFmtId="0" fontId="18" fillId="0" borderId="5" xfId="0" applyFont="1" applyBorder="1" applyAlignment="1" applyProtection="1">
      <alignment vertical="top" wrapText="1"/>
      <protection locked="0"/>
    </xf>
    <xf numFmtId="49" fontId="18" fillId="0" borderId="5" xfId="0" applyNumberFormat="1" applyFont="1" applyBorder="1" applyAlignment="1" applyProtection="1">
      <alignment vertical="top" wrapText="1"/>
      <protection locked="0"/>
    </xf>
    <xf numFmtId="49" fontId="20" fillId="0" borderId="5" xfId="1" applyNumberFormat="1" applyFont="1" applyProtection="1">
      <alignment horizontal="left" vertical="center" indent="1" shrinkToFit="1"/>
      <protection locked="0"/>
    </xf>
    <xf numFmtId="49" fontId="20" fillId="0" borderId="5" xfId="1" applyNumberFormat="1" applyFont="1" applyBorder="1" applyAlignment="1" applyProtection="1">
      <alignment vertical="center" wrapText="1" shrinkToFit="1"/>
      <protection locked="0"/>
    </xf>
    <xf numFmtId="14" fontId="20" fillId="0" borderId="5" xfId="1" applyNumberFormat="1" applyFont="1" applyBorder="1" applyAlignment="1" applyProtection="1">
      <alignment horizontal="center" vertical="center" shrinkToFit="1"/>
      <protection locked="0"/>
    </xf>
    <xf numFmtId="49" fontId="20" fillId="0" borderId="5" xfId="1" applyNumberFormat="1" applyFont="1" applyBorder="1" applyAlignment="1" applyProtection="1">
      <alignment vertical="center" shrinkToFit="1"/>
      <protection locked="0"/>
    </xf>
    <xf numFmtId="49" fontId="20" fillId="0" borderId="5" xfId="1" applyNumberFormat="1" applyFont="1" applyAlignment="1" applyProtection="1">
      <alignment horizontal="left" vertical="center" wrapText="1" indent="1" shrinkToFit="1"/>
      <protection locked="0"/>
    </xf>
    <xf numFmtId="0" fontId="0" fillId="3" borderId="49" xfId="3" applyFont="1" applyBorder="1" applyAlignment="1">
      <alignment horizontal="center" wrapText="1"/>
    </xf>
    <xf numFmtId="0" fontId="0" fillId="3" borderId="47" xfId="3" applyFont="1" applyBorder="1" applyAlignment="1">
      <alignment wrapText="1"/>
    </xf>
    <xf numFmtId="0" fontId="0" fillId="3" borderId="51" xfId="3" applyFont="1" applyBorder="1" applyAlignment="1">
      <alignment horizontal="center" wrapText="1"/>
    </xf>
    <xf numFmtId="0" fontId="0" fillId="3" borderId="7" xfId="3" applyFont="1" applyBorder="1" applyAlignment="1">
      <alignment horizontal="center" vertical="center" wrapText="1"/>
    </xf>
    <xf numFmtId="0" fontId="0" fillId="3" borderId="50" xfId="3" applyFont="1" applyBorder="1" applyAlignment="1">
      <alignment horizontal="center" vertical="center" wrapText="1"/>
    </xf>
    <xf numFmtId="0" fontId="0" fillId="6" borderId="49" xfId="3" applyFont="1" applyFill="1" applyBorder="1" applyAlignment="1">
      <alignment horizontal="center" wrapText="1"/>
    </xf>
    <xf numFmtId="0" fontId="0" fillId="6" borderId="51" xfId="3" applyFont="1" applyFill="1" applyBorder="1" applyAlignment="1">
      <alignment horizontal="center" wrapText="1"/>
    </xf>
    <xf numFmtId="0" fontId="20" fillId="6" borderId="58" xfId="1" applyFont="1" applyFill="1" applyBorder="1" applyAlignment="1">
      <alignment horizontal="right" vertical="center" indent="1" shrinkToFit="1"/>
    </xf>
    <xf numFmtId="0" fontId="20" fillId="6" borderId="59" xfId="1" applyFont="1" applyFill="1" applyBorder="1" applyAlignment="1">
      <alignment horizontal="right" vertical="center" indent="1" shrinkToFit="1"/>
    </xf>
    <xf numFmtId="20" fontId="20" fillId="0" borderId="2" xfId="1" applyNumberFormat="1" applyFont="1" applyBorder="1" applyProtection="1">
      <alignment horizontal="left" vertical="center" indent="1" shrinkToFit="1"/>
      <protection locked="0"/>
    </xf>
    <xf numFmtId="20" fontId="20" fillId="0" borderId="5" xfId="1" applyNumberFormat="1" applyFont="1" applyBorder="1" applyProtection="1">
      <alignment horizontal="left" vertical="center" indent="1" shrinkToFit="1"/>
      <protection locked="0"/>
    </xf>
    <xf numFmtId="20" fontId="20" fillId="0" borderId="3" xfId="1" applyNumberFormat="1" applyFont="1" applyBorder="1" applyProtection="1">
      <alignment horizontal="left" vertical="center" indent="1" shrinkToFit="1"/>
      <protection locked="0"/>
    </xf>
    <xf numFmtId="0" fontId="20" fillId="6" borderId="44" xfId="1" applyFont="1" applyFill="1" applyBorder="1" applyAlignment="1">
      <alignment horizontal="right" vertical="center" indent="1" shrinkToFit="1"/>
    </xf>
    <xf numFmtId="0" fontId="20" fillId="6" borderId="41" xfId="1" applyFont="1" applyFill="1" applyBorder="1" applyAlignment="1">
      <alignment horizontal="right" vertical="center" indent="1" shrinkToFit="1"/>
    </xf>
    <xf numFmtId="20" fontId="20" fillId="0" borderId="36" xfId="1" applyNumberFormat="1" applyFont="1" applyBorder="1" applyProtection="1">
      <alignment horizontal="left" vertical="center" indent="1" shrinkToFit="1"/>
      <protection locked="0"/>
    </xf>
    <xf numFmtId="0" fontId="20" fillId="0" borderId="36" xfId="1" applyFont="1" applyBorder="1" applyProtection="1">
      <alignment horizontal="left" vertical="center" indent="1" shrinkToFit="1"/>
      <protection locked="0"/>
    </xf>
    <xf numFmtId="0" fontId="20" fillId="0" borderId="37" xfId="1" applyFont="1" applyBorder="1" applyProtection="1">
      <alignment horizontal="left" vertical="center" indent="1" shrinkToFit="1"/>
      <protection locked="0"/>
    </xf>
    <xf numFmtId="0" fontId="20" fillId="6" borderId="49" xfId="1" applyFont="1" applyFill="1" applyBorder="1" applyAlignment="1">
      <alignment horizontal="right" vertical="center" indent="1" shrinkToFit="1"/>
    </xf>
    <xf numFmtId="0" fontId="20" fillId="0" borderId="2" xfId="1" applyFont="1" applyBorder="1" applyProtection="1">
      <alignment horizontal="left" vertical="center" indent="1" shrinkToFit="1"/>
      <protection locked="0"/>
    </xf>
    <xf numFmtId="0" fontId="20" fillId="0" borderId="3" xfId="1" applyFont="1" applyBorder="1" applyProtection="1">
      <alignment horizontal="left" vertical="center" indent="1" shrinkToFit="1"/>
      <protection locked="0"/>
    </xf>
    <xf numFmtId="165" fontId="8" fillId="6" borderId="5" xfId="6" applyNumberFormat="1" applyFont="1" applyFill="1">
      <alignment horizontal="left" vertical="center" indent="1" shrinkToFit="1"/>
    </xf>
    <xf numFmtId="165" fontId="2" fillId="10" borderId="79" xfId="0" applyNumberFormat="1" applyFont="1" applyFill="1" applyBorder="1"/>
    <xf numFmtId="0" fontId="2" fillId="5" borderId="5" xfId="0" applyFont="1" applyFill="1" applyBorder="1" applyAlignment="1">
      <alignment horizontal="center" vertical="center" wrapText="1"/>
    </xf>
    <xf numFmtId="0" fontId="0" fillId="3" borderId="14" xfId="3" applyFont="1" applyBorder="1" applyAlignment="1">
      <alignment horizontal="left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20" fillId="6" borderId="5" xfId="0" applyFont="1" applyFill="1" applyBorder="1" applyAlignment="1">
      <alignment horizontal="center" wrapText="1"/>
    </xf>
    <xf numFmtId="0" fontId="20" fillId="6" borderId="8" xfId="0" applyFont="1" applyFill="1" applyBorder="1" applyAlignment="1">
      <alignment horizontal="center" wrapText="1"/>
    </xf>
    <xf numFmtId="0" fontId="0" fillId="0" borderId="0" xfId="0" applyNumberFormat="1" applyFont="1" applyAlignment="1">
      <alignment horizontal="center"/>
    </xf>
    <xf numFmtId="0" fontId="20" fillId="6" borderId="13" xfId="0" applyFont="1" applyFill="1" applyBorder="1" applyAlignment="1">
      <alignment vertical="center" shrinkToFit="1"/>
    </xf>
    <xf numFmtId="0" fontId="20" fillId="6" borderId="56" xfId="0" applyFont="1" applyFill="1" applyBorder="1" applyAlignment="1">
      <alignment vertical="center" shrinkToFit="1"/>
    </xf>
    <xf numFmtId="0" fontId="20" fillId="6" borderId="13" xfId="0" applyFont="1" applyFill="1" applyBorder="1" applyAlignment="1">
      <alignment horizontal="left" vertical="center" shrinkToFit="1"/>
    </xf>
    <xf numFmtId="0" fontId="20" fillId="6" borderId="13" xfId="0" applyFont="1" applyFill="1" applyBorder="1" applyAlignment="1">
      <alignment horizontal="center" vertical="center" shrinkToFit="1"/>
    </xf>
    <xf numFmtId="4" fontId="20" fillId="6" borderId="13" xfId="0" applyNumberFormat="1" applyFont="1" applyFill="1" applyBorder="1" applyAlignment="1">
      <alignment horizontal="center" vertical="center" shrinkToFit="1"/>
    </xf>
    <xf numFmtId="44" fontId="20" fillId="6" borderId="13" xfId="0" applyNumberFormat="1" applyFont="1" applyFill="1" applyBorder="1" applyAlignment="1">
      <alignment horizontal="left" vertical="center" shrinkToFit="1"/>
    </xf>
    <xf numFmtId="0" fontId="8" fillId="6" borderId="110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165" fontId="0" fillId="6" borderId="5" xfId="0" applyNumberFormat="1" applyFont="1" applyFill="1" applyBorder="1" applyAlignment="1">
      <alignment vertical="center"/>
    </xf>
    <xf numFmtId="165" fontId="0" fillId="6" borderId="8" xfId="0" applyNumberFormat="1" applyFont="1" applyFill="1" applyBorder="1" applyAlignment="1">
      <alignment vertical="center"/>
    </xf>
    <xf numFmtId="0" fontId="20" fillId="6" borderId="5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vertical="center" wrapText="1"/>
    </xf>
    <xf numFmtId="0" fontId="20" fillId="6" borderId="14" xfId="0" applyFont="1" applyFill="1" applyBorder="1" applyAlignment="1">
      <alignment vertical="center" wrapText="1"/>
    </xf>
    <xf numFmtId="0" fontId="20" fillId="0" borderId="5" xfId="0" applyFont="1" applyBorder="1" applyAlignment="1" applyProtection="1">
      <alignment vertical="center" wrapText="1"/>
      <protection locked="0"/>
    </xf>
    <xf numFmtId="0" fontId="20" fillId="6" borderId="4" xfId="0" applyFont="1" applyFill="1" applyBorder="1" applyAlignment="1">
      <alignment horizontal="center" vertical="center" wrapText="1"/>
    </xf>
    <xf numFmtId="0" fontId="20" fillId="0" borderId="5" xfId="0" applyFont="1" applyBorder="1" applyAlignment="1" applyProtection="1">
      <alignment horizontal="center" vertical="center"/>
      <protection locked="0"/>
    </xf>
    <xf numFmtId="0" fontId="20" fillId="6" borderId="6" xfId="1" applyFont="1" applyFill="1" applyBorder="1" applyAlignment="1">
      <alignment horizontal="center" vertical="center" shrinkToFit="1"/>
    </xf>
    <xf numFmtId="0" fontId="20" fillId="0" borderId="9" xfId="0" applyFont="1" applyFill="1" applyBorder="1" applyAlignment="1" applyProtection="1">
      <alignment horizontal="center" vertical="center" wrapText="1"/>
      <protection locked="0"/>
    </xf>
    <xf numFmtId="0" fontId="20" fillId="6" borderId="6" xfId="0" applyFont="1" applyFill="1" applyBorder="1" applyAlignment="1">
      <alignment horizontal="center" vertical="center"/>
    </xf>
    <xf numFmtId="44" fontId="20" fillId="0" borderId="5" xfId="0" applyNumberFormat="1" applyFont="1" applyBorder="1" applyAlignment="1" applyProtection="1">
      <alignment vertical="center"/>
      <protection locked="0"/>
    </xf>
    <xf numFmtId="44" fontId="20" fillId="6" borderId="5" xfId="0" applyNumberFormat="1" applyFont="1" applyFill="1" applyBorder="1" applyAlignment="1">
      <alignment vertical="center"/>
    </xf>
    <xf numFmtId="0" fontId="20" fillId="0" borderId="5" xfId="0" applyNumberFormat="1" applyFont="1" applyFill="1" applyBorder="1" applyAlignment="1" applyProtection="1">
      <alignment horizontal="center" vertical="center"/>
      <protection locked="0"/>
    </xf>
    <xf numFmtId="0" fontId="20" fillId="0" borderId="4" xfId="0" applyFont="1" applyFill="1" applyBorder="1" applyAlignment="1" applyProtection="1">
      <alignment horizontal="center" vertical="center" wrapText="1"/>
      <protection locked="0"/>
    </xf>
    <xf numFmtId="0" fontId="20" fillId="0" borderId="8" xfId="0" applyFont="1" applyBorder="1" applyAlignment="1" applyProtection="1">
      <alignment vertical="center" wrapText="1"/>
      <protection locked="0"/>
    </xf>
    <xf numFmtId="0" fontId="20" fillId="0" borderId="77" xfId="0" applyFont="1" applyFill="1" applyBorder="1" applyAlignment="1" applyProtection="1">
      <alignment vertical="center" wrapText="1"/>
      <protection locked="0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20" fillId="0" borderId="8" xfId="0" applyFont="1" applyBorder="1" applyAlignment="1" applyProtection="1">
      <alignment horizontal="center" vertical="center"/>
      <protection locked="0"/>
    </xf>
    <xf numFmtId="44" fontId="20" fillId="0" borderId="8" xfId="0" applyNumberFormat="1" applyFont="1" applyBorder="1" applyAlignment="1" applyProtection="1">
      <alignment vertical="center"/>
      <protection locked="0"/>
    </xf>
    <xf numFmtId="0" fontId="20" fillId="0" borderId="77" xfId="0" applyFont="1" applyBorder="1" applyAlignment="1" applyProtection="1">
      <alignment vertical="center" wrapText="1"/>
      <protection locked="0"/>
    </xf>
    <xf numFmtId="0" fontId="20" fillId="0" borderId="7" xfId="0" applyFont="1" applyBorder="1" applyAlignment="1" applyProtection="1">
      <alignment horizontal="center" vertical="center" wrapText="1"/>
      <protection locked="0"/>
    </xf>
    <xf numFmtId="0" fontId="20" fillId="6" borderId="8" xfId="0" applyFont="1" applyFill="1" applyBorder="1" applyAlignment="1">
      <alignment horizontal="center" vertical="center" wrapText="1"/>
    </xf>
    <xf numFmtId="0" fontId="20" fillId="6" borderId="114" xfId="0" applyFont="1" applyFill="1" applyBorder="1" applyAlignment="1">
      <alignment horizontal="center" vertical="center"/>
    </xf>
    <xf numFmtId="44" fontId="20" fillId="6" borderId="8" xfId="0" applyNumberFormat="1" applyFont="1" applyFill="1" applyBorder="1" applyAlignment="1">
      <alignment vertical="center"/>
    </xf>
    <xf numFmtId="0" fontId="20" fillId="0" borderId="8" xfId="0" applyNumberFormat="1" applyFont="1" applyFill="1" applyBorder="1" applyAlignment="1" applyProtection="1">
      <alignment horizontal="center" vertical="center"/>
      <protection locked="0"/>
    </xf>
    <xf numFmtId="0" fontId="20" fillId="6" borderId="15" xfId="0" applyFont="1" applyFill="1" applyBorder="1"/>
    <xf numFmtId="0" fontId="20" fillId="6" borderId="111" xfId="0" applyFont="1" applyFill="1" applyBorder="1" applyAlignment="1">
      <alignment horizontal="center"/>
    </xf>
    <xf numFmtId="0" fontId="20" fillId="6" borderId="112" xfId="0" applyFont="1" applyFill="1" applyBorder="1" applyAlignment="1">
      <alignment horizontal="center"/>
    </xf>
    <xf numFmtId="0" fontId="20" fillId="6" borderId="13" xfId="0" applyFont="1" applyFill="1" applyBorder="1" applyAlignment="1">
      <alignment horizontal="center" vertical="center" wrapText="1"/>
    </xf>
    <xf numFmtId="0" fontId="20" fillId="6" borderId="112" xfId="0" applyFont="1" applyFill="1" applyBorder="1" applyAlignment="1">
      <alignment horizontal="center" vertical="center" wrapText="1"/>
    </xf>
    <xf numFmtId="44" fontId="20" fillId="0" borderId="5" xfId="6" applyBorder="1" applyProtection="1">
      <alignment horizontal="left" vertical="center" indent="1" shrinkToFit="1"/>
      <protection locked="0"/>
    </xf>
    <xf numFmtId="44" fontId="20" fillId="0" borderId="8" xfId="6" applyBorder="1" applyProtection="1">
      <alignment horizontal="left" vertical="center" indent="1" shrinkToFit="1"/>
      <protection locked="0"/>
    </xf>
    <xf numFmtId="0" fontId="20" fillId="0" borderId="5" xfId="6" applyNumberFormat="1" applyBorder="1" applyAlignment="1" applyProtection="1">
      <alignment horizontal="center" vertical="center" shrinkToFit="1"/>
      <protection locked="0"/>
    </xf>
    <xf numFmtId="0" fontId="20" fillId="0" borderId="8" xfId="6" applyNumberFormat="1" applyBorder="1" applyAlignment="1" applyProtection="1">
      <alignment horizontal="center" vertical="center" shrinkToFit="1"/>
      <protection locked="0"/>
    </xf>
    <xf numFmtId="44" fontId="20" fillId="0" borderId="14" xfId="6" applyBorder="1" applyProtection="1">
      <alignment horizontal="left" vertical="center" indent="1" shrinkToFit="1"/>
      <protection locked="0"/>
    </xf>
    <xf numFmtId="44" fontId="20" fillId="0" borderId="77" xfId="6" applyBorder="1" applyProtection="1">
      <alignment horizontal="left" vertical="center" indent="1" shrinkToFit="1"/>
      <protection locked="0"/>
    </xf>
    <xf numFmtId="0" fontId="20" fillId="6" borderId="14" xfId="5" applyFill="1" applyBorder="1">
      <alignment horizontal="left" vertical="center" indent="1" shrinkToFit="1"/>
    </xf>
    <xf numFmtId="0" fontId="20" fillId="6" borderId="77" xfId="5" applyFill="1" applyBorder="1">
      <alignment horizontal="left" vertical="center" indent="1" shrinkToFit="1"/>
    </xf>
    <xf numFmtId="0" fontId="20" fillId="6" borderId="15" xfId="5" applyFill="1" applyBorder="1">
      <alignment horizontal="left" vertical="center" indent="1" shrinkToFit="1"/>
    </xf>
    <xf numFmtId="44" fontId="20" fillId="6" borderId="45" xfId="6" applyFill="1" applyBorder="1">
      <alignment horizontal="left" vertical="center" indent="1" shrinkToFit="1"/>
    </xf>
    <xf numFmtId="44" fontId="20" fillId="6" borderId="57" xfId="6" applyFill="1" applyBorder="1">
      <alignment horizontal="left" vertical="center" indent="1" shrinkToFit="1"/>
    </xf>
    <xf numFmtId="44" fontId="20" fillId="6" borderId="55" xfId="6" applyFill="1" applyBorder="1">
      <alignment horizontal="left" vertical="center" indent="1" shrinkToFit="1"/>
    </xf>
    <xf numFmtId="0" fontId="1" fillId="3" borderId="4" xfId="3" applyBorder="1" applyAlignment="1">
      <alignment horizontal="center" vertical="center" wrapText="1"/>
    </xf>
    <xf numFmtId="0" fontId="0" fillId="3" borderId="128" xfId="3" applyFont="1" applyBorder="1" applyAlignment="1">
      <alignment horizontal="center" vertical="center" wrapText="1"/>
    </xf>
    <xf numFmtId="44" fontId="20" fillId="0" borderId="4" xfId="6" applyBorder="1" applyProtection="1">
      <alignment horizontal="left" vertical="center" indent="1" shrinkToFit="1"/>
      <protection locked="0"/>
    </xf>
    <xf numFmtId="44" fontId="20" fillId="6" borderId="128" xfId="6" applyFill="1" applyBorder="1">
      <alignment horizontal="left" vertical="center" indent="1" shrinkToFit="1"/>
    </xf>
    <xf numFmtId="44" fontId="20" fillId="0" borderId="7" xfId="6" applyBorder="1" applyProtection="1">
      <alignment horizontal="left" vertical="center" indent="1" shrinkToFit="1"/>
      <protection locked="0"/>
    </xf>
    <xf numFmtId="44" fontId="20" fillId="6" borderId="111" xfId="6" applyFill="1" applyBorder="1">
      <alignment horizontal="left" vertical="center" indent="1" shrinkToFit="1"/>
    </xf>
    <xf numFmtId="44" fontId="20" fillId="6" borderId="129" xfId="6" applyFill="1" applyBorder="1">
      <alignment horizontal="left" vertical="center" indent="1" shrinkToFit="1"/>
    </xf>
    <xf numFmtId="0" fontId="8" fillId="3" borderId="6" xfId="3" applyFont="1" applyBorder="1" applyAlignment="1" applyProtection="1">
      <alignment horizontal="center" vertical="center" wrapText="1"/>
    </xf>
    <xf numFmtId="44" fontId="20" fillId="6" borderId="6" xfId="1" applyNumberFormat="1" applyFont="1" applyFill="1" applyBorder="1" applyProtection="1">
      <alignment horizontal="left" vertical="center" indent="1" shrinkToFit="1"/>
    </xf>
    <xf numFmtId="44" fontId="20" fillId="6" borderId="122" xfId="1" applyNumberFormat="1" applyFont="1" applyFill="1" applyBorder="1" applyProtection="1">
      <alignment horizontal="left" vertical="center" indent="1" shrinkToFit="1"/>
    </xf>
    <xf numFmtId="44" fontId="20" fillId="6" borderId="112" xfId="1" applyNumberFormat="1" applyFont="1" applyFill="1" applyBorder="1" applyAlignment="1" applyProtection="1">
      <alignment horizontal="right" vertical="center" indent="2" shrinkToFit="1"/>
    </xf>
    <xf numFmtId="0" fontId="8" fillId="3" borderId="14" xfId="3" applyFont="1" applyBorder="1" applyAlignment="1" applyProtection="1">
      <alignment horizontal="center" vertical="center" wrapText="1"/>
    </xf>
    <xf numFmtId="44" fontId="20" fillId="6" borderId="45" xfId="1" applyNumberFormat="1" applyFont="1" applyFill="1" applyBorder="1" applyProtection="1">
      <alignment horizontal="left" vertical="center" indent="1" shrinkToFit="1"/>
    </xf>
    <xf numFmtId="44" fontId="20" fillId="6" borderId="55" xfId="1" applyNumberFormat="1" applyFont="1" applyFill="1" applyBorder="1" applyAlignment="1" applyProtection="1">
      <alignment horizontal="right" vertical="center" indent="2" shrinkToFit="1"/>
    </xf>
    <xf numFmtId="0" fontId="29" fillId="0" borderId="5" xfId="1" applyFont="1" applyBorder="1" applyAlignment="1" applyProtection="1">
      <alignment horizontal="left" vertical="center" indent="1" shrinkToFit="1"/>
      <protection locked="0"/>
    </xf>
    <xf numFmtId="44" fontId="29" fillId="0" borderId="5" xfId="1" applyNumberFormat="1" applyFont="1" applyBorder="1" applyAlignment="1" applyProtection="1">
      <alignment horizontal="left" vertical="center" shrinkToFit="1"/>
      <protection locked="0"/>
    </xf>
    <xf numFmtId="0" fontId="29" fillId="0" borderId="8" xfId="1" applyFont="1" applyBorder="1" applyAlignment="1" applyProtection="1">
      <alignment horizontal="left" vertical="center" indent="1" shrinkToFit="1"/>
      <protection locked="0"/>
    </xf>
    <xf numFmtId="44" fontId="29" fillId="0" borderId="8" xfId="1" applyNumberFormat="1" applyFont="1" applyBorder="1" applyAlignment="1" applyProtection="1">
      <alignment horizontal="left" vertical="center" shrinkToFit="1"/>
      <protection locked="0"/>
    </xf>
    <xf numFmtId="44" fontId="29" fillId="0" borderId="8" xfId="0" applyNumberFormat="1" applyFont="1" applyFill="1" applyBorder="1" applyProtection="1">
      <protection locked="0"/>
    </xf>
    <xf numFmtId="44" fontId="29" fillId="0" borderId="5" xfId="1" applyNumberFormat="1" applyFont="1" applyBorder="1" applyProtection="1">
      <alignment horizontal="left" vertical="center" indent="1" shrinkToFit="1"/>
      <protection locked="0"/>
    </xf>
    <xf numFmtId="44" fontId="29" fillId="0" borderId="8" xfId="1" applyNumberFormat="1" applyFont="1" applyBorder="1" applyProtection="1">
      <alignment horizontal="left" vertical="center" indent="1" shrinkToFit="1"/>
      <protection locked="0"/>
    </xf>
    <xf numFmtId="0" fontId="33" fillId="0" borderId="5" xfId="0" applyFont="1" applyBorder="1" applyAlignment="1" applyProtection="1">
      <alignment horizontal="center"/>
      <protection locked="0"/>
    </xf>
    <xf numFmtId="0" fontId="33" fillId="0" borderId="5" xfId="0" applyFont="1" applyBorder="1" applyAlignment="1" applyProtection="1">
      <alignment horizontal="left" indent="1"/>
      <protection locked="0"/>
    </xf>
    <xf numFmtId="165" fontId="33" fillId="0" borderId="5" xfId="0" applyNumberFormat="1" applyFont="1" applyBorder="1" applyProtection="1">
      <protection locked="0"/>
    </xf>
    <xf numFmtId="165" fontId="33" fillId="0" borderId="5" xfId="0" applyNumberFormat="1" applyFont="1" applyFill="1" applyBorder="1" applyProtection="1">
      <protection locked="0"/>
    </xf>
    <xf numFmtId="0" fontId="33" fillId="0" borderId="5" xfId="0" applyFont="1" applyFill="1" applyBorder="1" applyAlignment="1" applyProtection="1">
      <alignment horizontal="center"/>
      <protection locked="0"/>
    </xf>
    <xf numFmtId="0" fontId="33" fillId="0" borderId="5" xfId="0" applyFont="1" applyFill="1" applyBorder="1" applyAlignment="1" applyProtection="1">
      <alignment horizontal="left" indent="1"/>
      <protection locked="0"/>
    </xf>
    <xf numFmtId="165" fontId="33" fillId="0" borderId="5" xfId="0" applyNumberFormat="1" applyFont="1" applyBorder="1" applyAlignment="1" applyProtection="1">
      <alignment horizontal="center"/>
      <protection locked="0"/>
    </xf>
    <xf numFmtId="165" fontId="33" fillId="0" borderId="8" xfId="0" applyNumberFormat="1" applyFont="1" applyBorder="1" applyProtection="1">
      <protection locked="0"/>
    </xf>
    <xf numFmtId="165" fontId="20" fillId="0" borderId="80" xfId="0" applyNumberFormat="1" applyFont="1" applyBorder="1" applyAlignment="1" applyProtection="1">
      <alignment vertical="center"/>
      <protection locked="0"/>
    </xf>
    <xf numFmtId="0" fontId="3" fillId="0" borderId="130" xfId="0" applyFont="1" applyBorder="1" applyAlignment="1">
      <alignment horizontal="center" vertical="center" wrapText="1"/>
    </xf>
    <xf numFmtId="0" fontId="9" fillId="0" borderId="25" xfId="0" applyFont="1" applyFill="1" applyBorder="1" applyAlignment="1">
      <alignment vertical="center"/>
    </xf>
    <xf numFmtId="165" fontId="8" fillId="0" borderId="26" xfId="0" applyNumberFormat="1" applyFont="1" applyFill="1" applyBorder="1" applyAlignment="1">
      <alignment vertical="center"/>
    </xf>
    <xf numFmtId="165" fontId="10" fillId="4" borderId="26" xfId="0" applyNumberFormat="1" applyFont="1" applyFill="1" applyBorder="1" applyAlignment="1">
      <alignment horizontal="right" vertical="center"/>
    </xf>
    <xf numFmtId="165" fontId="10" fillId="0" borderId="26" xfId="0" applyNumberFormat="1" applyFont="1" applyFill="1" applyBorder="1" applyAlignment="1">
      <alignment vertical="center"/>
    </xf>
    <xf numFmtId="165" fontId="10" fillId="4" borderId="30" xfId="0" applyNumberFormat="1" applyFont="1" applyFill="1" applyBorder="1" applyAlignment="1">
      <alignment horizontal="right" vertical="center"/>
    </xf>
    <xf numFmtId="0" fontId="9" fillId="0" borderId="131" xfId="0" applyFont="1" applyBorder="1" applyAlignment="1">
      <alignment vertical="center"/>
    </xf>
    <xf numFmtId="165" fontId="8" fillId="0" borderId="0" xfId="0" applyNumberFormat="1" applyFont="1" applyAlignment="1">
      <alignment vertical="center"/>
    </xf>
    <xf numFmtId="0" fontId="0" fillId="0" borderId="0" xfId="0" applyProtection="1">
      <protection locked="0"/>
    </xf>
    <xf numFmtId="0" fontId="0" fillId="7" borderId="5" xfId="0" applyFill="1" applyBorder="1"/>
    <xf numFmtId="0" fontId="27" fillId="9" borderId="5" xfId="4" applyBorder="1"/>
    <xf numFmtId="0" fontId="0" fillId="12" borderId="5" xfId="0" applyFill="1" applyBorder="1"/>
    <xf numFmtId="0" fontId="0" fillId="0" borderId="5" xfId="0" applyBorder="1" applyAlignment="1">
      <alignment horizontal="right"/>
    </xf>
    <xf numFmtId="44" fontId="29" fillId="6" borderId="77" xfId="1" applyNumberFormat="1" applyFont="1" applyFill="1" applyBorder="1">
      <alignment horizontal="left" vertical="center" indent="1" shrinkToFit="1"/>
    </xf>
    <xf numFmtId="0" fontId="29" fillId="6" borderId="76" xfId="1" applyFont="1" applyFill="1" applyBorder="1" applyAlignment="1">
      <alignment horizontal="left" vertical="center" indent="1" shrinkToFit="1"/>
    </xf>
    <xf numFmtId="44" fontId="29" fillId="6" borderId="76" xfId="1" applyNumberFormat="1" applyFont="1" applyFill="1" applyBorder="1">
      <alignment horizontal="left" vertical="center" indent="1" shrinkToFit="1"/>
    </xf>
    <xf numFmtId="44" fontId="29" fillId="6" borderId="47" xfId="0" applyNumberFormat="1" applyFont="1" applyFill="1" applyBorder="1"/>
    <xf numFmtId="44" fontId="29" fillId="0" borderId="47" xfId="0" applyNumberFormat="1" applyFont="1" applyFill="1" applyBorder="1" applyProtection="1">
      <protection locked="0"/>
    </xf>
    <xf numFmtId="0" fontId="29" fillId="6" borderId="52" xfId="1" applyFont="1" applyFill="1" applyBorder="1" applyAlignment="1">
      <alignment horizontal="left" vertical="center" indent="1" shrinkToFit="1"/>
    </xf>
    <xf numFmtId="44" fontId="29" fillId="6" borderId="52" xfId="1" applyNumberFormat="1" applyFont="1" applyFill="1" applyBorder="1">
      <alignment horizontal="left" vertical="center" indent="1" shrinkToFit="1"/>
    </xf>
    <xf numFmtId="44" fontId="29" fillId="6" borderId="36" xfId="0" applyNumberFormat="1" applyFont="1" applyFill="1" applyBorder="1"/>
    <xf numFmtId="44" fontId="29" fillId="0" borderId="36" xfId="0" applyNumberFormat="1" applyFont="1" applyFill="1" applyBorder="1" applyProtection="1">
      <protection locked="0"/>
    </xf>
    <xf numFmtId="0" fontId="29" fillId="6" borderId="133" xfId="1" applyFont="1" applyFill="1" applyBorder="1" applyAlignment="1">
      <alignment horizontal="left" vertical="center" indent="1" shrinkToFit="1"/>
    </xf>
    <xf numFmtId="44" fontId="29" fillId="6" borderId="133" xfId="1" applyNumberFormat="1" applyFont="1" applyFill="1" applyBorder="1">
      <alignment horizontal="left" vertical="center" indent="1" shrinkToFit="1"/>
    </xf>
    <xf numFmtId="44" fontId="29" fillId="6" borderId="107" xfId="0" applyNumberFormat="1" applyFont="1" applyFill="1" applyBorder="1"/>
    <xf numFmtId="44" fontId="29" fillId="0" borderId="107" xfId="0" applyNumberFormat="1" applyFont="1" applyFill="1" applyBorder="1" applyProtection="1">
      <protection locked="0"/>
    </xf>
    <xf numFmtId="0" fontId="20" fillId="6" borderId="13" xfId="0" applyFont="1" applyFill="1" applyBorder="1" applyAlignment="1">
      <alignment horizontal="left" vertical="center" indent="1" shrinkToFit="1"/>
    </xf>
    <xf numFmtId="44" fontId="20" fillId="6" borderId="13" xfId="0" applyNumberFormat="1" applyFont="1" applyFill="1" applyBorder="1" applyAlignment="1">
      <alignment horizontal="right" vertical="center"/>
    </xf>
    <xf numFmtId="44" fontId="29" fillId="0" borderId="8" xfId="0" applyNumberFormat="1" applyFont="1" applyFill="1" applyBorder="1" applyAlignment="1" applyProtection="1">
      <protection locked="0"/>
    </xf>
    <xf numFmtId="44" fontId="29" fillId="0" borderId="47" xfId="0" applyNumberFormat="1" applyFont="1" applyFill="1" applyBorder="1" applyAlignment="1" applyProtection="1">
      <protection locked="0"/>
    </xf>
    <xf numFmtId="44" fontId="29" fillId="0" borderId="36" xfId="0" applyNumberFormat="1" applyFont="1" applyFill="1" applyBorder="1" applyAlignment="1" applyProtection="1">
      <protection locked="0"/>
    </xf>
    <xf numFmtId="44" fontId="29" fillId="0" borderId="107" xfId="0" applyNumberFormat="1" applyFont="1" applyFill="1" applyBorder="1" applyAlignment="1" applyProtection="1">
      <protection locked="0"/>
    </xf>
    <xf numFmtId="0" fontId="0" fillId="13" borderId="0" xfId="0" applyFill="1"/>
    <xf numFmtId="0" fontId="1" fillId="3" borderId="5" xfId="3" applyFont="1" applyBorder="1" applyAlignment="1">
      <alignment horizontal="center" vertical="center" shrinkToFit="1"/>
    </xf>
    <xf numFmtId="49" fontId="40" fillId="0" borderId="5" xfId="1" applyNumberFormat="1" applyFont="1" applyAlignment="1" applyProtection="1">
      <alignment horizontal="left" vertical="center" wrapText="1" indent="1" shrinkToFit="1"/>
      <protection locked="0"/>
    </xf>
    <xf numFmtId="44" fontId="20" fillId="6" borderId="5" xfId="0" applyNumberFormat="1" applyFont="1" applyFill="1" applyBorder="1" applyAlignment="1">
      <alignment vertical="center" wrapText="1"/>
    </xf>
    <xf numFmtId="0" fontId="20" fillId="6" borderId="13" xfId="0" applyFont="1" applyFill="1" applyBorder="1" applyAlignment="1">
      <alignment vertical="center"/>
    </xf>
    <xf numFmtId="44" fontId="20" fillId="6" borderId="13" xfId="0" applyNumberFormat="1" applyFont="1" applyFill="1" applyBorder="1" applyAlignment="1">
      <alignment vertical="center"/>
    </xf>
    <xf numFmtId="0" fontId="0" fillId="0" borderId="0" xfId="0" applyFill="1" applyProtection="1"/>
    <xf numFmtId="0" fontId="22" fillId="0" borderId="0" xfId="0" applyFont="1" applyAlignment="1" applyProtection="1">
      <alignment horizontal="left"/>
    </xf>
    <xf numFmtId="0" fontId="0" fillId="0" borderId="0" xfId="0" applyProtection="1"/>
    <xf numFmtId="0" fontId="21" fillId="8" borderId="8" xfId="0" applyFont="1" applyFill="1" applyBorder="1" applyAlignment="1" applyProtection="1">
      <alignment horizontal="center" vertical="center"/>
    </xf>
    <xf numFmtId="0" fontId="21" fillId="8" borderId="5" xfId="0" applyFont="1" applyFill="1" applyBorder="1" applyAlignment="1" applyProtection="1">
      <alignment horizontal="center" vertical="center" wrapText="1"/>
    </xf>
    <xf numFmtId="165" fontId="2" fillId="10" borderId="5" xfId="0" applyNumberFormat="1" applyFont="1" applyFill="1" applyBorder="1" applyProtection="1"/>
    <xf numFmtId="0" fontId="33" fillId="6" borderId="5" xfId="0" applyFont="1" applyFill="1" applyBorder="1" applyAlignment="1" applyProtection="1">
      <alignment horizontal="center"/>
    </xf>
    <xf numFmtId="0" fontId="33" fillId="6" borderId="5" xfId="0" applyFont="1" applyFill="1" applyBorder="1" applyAlignment="1" applyProtection="1">
      <alignment horizontal="left" indent="1"/>
    </xf>
    <xf numFmtId="165" fontId="33" fillId="6" borderId="5" xfId="0" applyNumberFormat="1" applyFont="1" applyFill="1" applyBorder="1" applyProtection="1"/>
    <xf numFmtId="165" fontId="0" fillId="6" borderId="5" xfId="0" applyNumberFormat="1" applyFill="1" applyBorder="1" applyProtection="1"/>
    <xf numFmtId="0" fontId="33" fillId="6" borderId="47" xfId="0" applyFont="1" applyFill="1" applyBorder="1" applyAlignment="1" applyProtection="1">
      <alignment horizontal="center"/>
    </xf>
    <xf numFmtId="0" fontId="33" fillId="6" borderId="47" xfId="0" applyFont="1" applyFill="1" applyBorder="1" applyAlignment="1" applyProtection="1">
      <alignment horizontal="left" indent="1"/>
    </xf>
    <xf numFmtId="0" fontId="33" fillId="6" borderId="8" xfId="0" applyFont="1" applyFill="1" applyBorder="1" applyAlignment="1" applyProtection="1">
      <alignment horizontal="center"/>
    </xf>
    <xf numFmtId="0" fontId="33" fillId="6" borderId="8" xfId="0" applyFont="1" applyFill="1" applyBorder="1" applyAlignment="1" applyProtection="1">
      <alignment horizontal="left" indent="1"/>
    </xf>
    <xf numFmtId="165" fontId="33" fillId="6" borderId="0" xfId="0" applyNumberFormat="1" applyFont="1" applyFill="1" applyProtection="1"/>
    <xf numFmtId="165" fontId="33" fillId="6" borderId="8" xfId="0" applyNumberFormat="1" applyFont="1" applyFill="1" applyBorder="1" applyProtection="1"/>
    <xf numFmtId="165" fontId="20" fillId="6" borderId="80" xfId="0" applyNumberFormat="1" applyFont="1" applyFill="1" applyBorder="1" applyProtection="1"/>
    <xf numFmtId="0" fontId="0" fillId="8" borderId="5" xfId="0" applyFill="1" applyBorder="1" applyAlignment="1" applyProtection="1">
      <alignment horizontal="center"/>
    </xf>
    <xf numFmtId="165" fontId="33" fillId="6" borderId="5" xfId="0" applyNumberFormat="1" applyFont="1" applyFill="1" applyBorder="1" applyAlignment="1" applyProtection="1">
      <alignment horizontal="center"/>
    </xf>
    <xf numFmtId="0" fontId="0" fillId="0" borderId="0" xfId="0" applyFill="1" applyAlignment="1" applyProtection="1">
      <alignment vertical="center"/>
    </xf>
    <xf numFmtId="165" fontId="20" fillId="6" borderId="80" xfId="0" applyNumberFormat="1" applyFont="1" applyFill="1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0" fillId="0" borderId="0" xfId="0" applyBorder="1" applyAlignment="1" applyProtection="1">
      <alignment horizontal="center"/>
    </xf>
    <xf numFmtId="0" fontId="18" fillId="0" borderId="0" xfId="0" applyNumberFormat="1" applyFont="1" applyFill="1" applyBorder="1" applyAlignment="1" applyProtection="1"/>
    <xf numFmtId="165" fontId="38" fillId="0" borderId="0" xfId="0" applyNumberFormat="1" applyFont="1" applyFill="1" applyAlignment="1" applyProtection="1">
      <alignment horizontal="right"/>
    </xf>
    <xf numFmtId="165" fontId="4" fillId="0" borderId="0" xfId="0" applyNumberFormat="1" applyFont="1" applyFill="1" applyAlignment="1" applyProtection="1">
      <alignment horizontal="right"/>
    </xf>
    <xf numFmtId="0" fontId="0" fillId="0" borderId="0" xfId="0" applyAlignment="1" applyProtection="1">
      <alignment horizontal="center"/>
    </xf>
    <xf numFmtId="0" fontId="0" fillId="0" borderId="16" xfId="0" applyBorder="1" applyProtection="1"/>
    <xf numFmtId="0" fontId="0" fillId="0" borderId="0" xfId="0" applyAlignment="1" applyProtection="1">
      <alignment vertical="top"/>
    </xf>
    <xf numFmtId="0" fontId="0" fillId="0" borderId="12" xfId="0" applyBorder="1" applyAlignment="1" applyProtection="1">
      <alignment horizontal="center"/>
    </xf>
    <xf numFmtId="0" fontId="0" fillId="0" borderId="12" xfId="0" applyBorder="1" applyProtection="1"/>
    <xf numFmtId="0" fontId="0" fillId="8" borderId="67" xfId="0" applyFill="1" applyBorder="1" applyProtection="1"/>
    <xf numFmtId="0" fontId="0" fillId="8" borderId="0" xfId="0" applyFill="1" applyBorder="1" applyProtection="1"/>
    <xf numFmtId="0" fontId="0" fillId="8" borderId="68" xfId="0" applyFill="1" applyBorder="1" applyProtection="1"/>
    <xf numFmtId="0" fontId="0" fillId="8" borderId="67" xfId="0" applyFill="1" applyBorder="1" applyAlignment="1" applyProtection="1">
      <alignment horizontal="left" indent="7"/>
    </xf>
    <xf numFmtId="0" fontId="0" fillId="8" borderId="0" xfId="0" applyFill="1" applyBorder="1" applyAlignment="1" applyProtection="1"/>
    <xf numFmtId="0" fontId="0" fillId="8" borderId="16" xfId="0" applyFill="1" applyBorder="1" applyProtection="1"/>
    <xf numFmtId="0" fontId="0" fillId="8" borderId="72" xfId="0" applyFill="1" applyBorder="1" applyProtection="1"/>
    <xf numFmtId="0" fontId="0" fillId="8" borderId="66" xfId="0" applyFill="1" applyBorder="1" applyProtection="1"/>
    <xf numFmtId="0" fontId="0" fillId="8" borderId="73" xfId="0" applyFill="1" applyBorder="1" applyProtection="1"/>
    <xf numFmtId="165" fontId="0" fillId="0" borderId="5" xfId="0" applyNumberFormat="1" applyBorder="1" applyProtection="1">
      <protection locked="0"/>
    </xf>
    <xf numFmtId="165" fontId="8" fillId="0" borderId="132" xfId="0" applyNumberFormat="1" applyFont="1" applyFill="1" applyBorder="1" applyAlignment="1">
      <alignment horizontal="right" vertical="center"/>
    </xf>
    <xf numFmtId="165" fontId="10" fillId="0" borderId="132" xfId="0" applyNumberFormat="1" applyFont="1" applyFill="1" applyBorder="1" applyAlignment="1">
      <alignment horizontal="right" vertical="center"/>
    </xf>
    <xf numFmtId="165" fontId="8" fillId="0" borderId="0" xfId="0" applyNumberFormat="1" applyFont="1" applyAlignment="1">
      <alignment horizontal="right" vertical="center"/>
    </xf>
    <xf numFmtId="165" fontId="12" fillId="0" borderId="22" xfId="0" applyNumberFormat="1" applyFont="1" applyBorder="1" applyAlignment="1" applyProtection="1">
      <alignment horizontal="right" vertical="center"/>
      <protection locked="0"/>
    </xf>
    <xf numFmtId="165" fontId="14" fillId="0" borderId="26" xfId="0" applyNumberFormat="1" applyFont="1" applyFill="1" applyBorder="1" applyAlignment="1" applyProtection="1">
      <alignment horizontal="right" vertical="center"/>
      <protection locked="0"/>
    </xf>
    <xf numFmtId="165" fontId="14" fillId="0" borderId="30" xfId="0" applyNumberFormat="1" applyFont="1" applyBorder="1" applyAlignment="1" applyProtection="1">
      <alignment horizontal="right" vertical="center"/>
      <protection locked="0"/>
    </xf>
    <xf numFmtId="165" fontId="20" fillId="0" borderId="86" xfId="0" applyNumberFormat="1" applyFont="1" applyBorder="1" applyProtection="1">
      <protection locked="0"/>
    </xf>
    <xf numFmtId="165" fontId="20" fillId="6" borderId="86" xfId="0" applyNumberFormat="1" applyFont="1" applyFill="1" applyBorder="1" applyProtection="1"/>
    <xf numFmtId="0" fontId="30" fillId="8" borderId="0" xfId="0" applyFont="1" applyFill="1" applyProtection="1"/>
    <xf numFmtId="0" fontId="0" fillId="8" borderId="0" xfId="0" applyFont="1" applyFill="1" applyProtection="1"/>
    <xf numFmtId="0" fontId="30" fillId="8" borderId="0" xfId="0" applyFont="1" applyFill="1" applyAlignment="1" applyProtection="1">
      <alignment horizontal="justify"/>
    </xf>
    <xf numFmtId="0" fontId="31" fillId="6" borderId="5" xfId="1" applyFont="1" applyFill="1" applyProtection="1">
      <alignment horizontal="left" vertical="center" indent="1" shrinkToFit="1"/>
    </xf>
    <xf numFmtId="0" fontId="17" fillId="10" borderId="14" xfId="0" applyFont="1" applyFill="1" applyBorder="1" applyAlignment="1" applyProtection="1">
      <alignment vertical="center"/>
    </xf>
    <xf numFmtId="0" fontId="0" fillId="8" borderId="0" xfId="0" applyFont="1" applyFill="1" applyAlignment="1" applyProtection="1">
      <alignment vertical="center"/>
    </xf>
    <xf numFmtId="0" fontId="8" fillId="6" borderId="5" xfId="0" applyFont="1" applyFill="1" applyBorder="1" applyAlignment="1" applyProtection="1">
      <alignment horizontal="center" vertical="center" wrapText="1"/>
    </xf>
    <xf numFmtId="0" fontId="29" fillId="6" borderId="14" xfId="1" applyFont="1" applyFill="1" applyBorder="1" applyAlignment="1" applyProtection="1">
      <alignment horizontal="left" indent="1" shrinkToFit="1"/>
    </xf>
    <xf numFmtId="44" fontId="29" fillId="6" borderId="14" xfId="1" applyNumberFormat="1" applyFont="1" applyFill="1" applyBorder="1" applyAlignment="1" applyProtection="1">
      <alignment horizontal="left" shrinkToFit="1"/>
    </xf>
    <xf numFmtId="44" fontId="29" fillId="6" borderId="5" xfId="0" applyNumberFormat="1" applyFont="1" applyFill="1" applyBorder="1" applyAlignment="1" applyProtection="1"/>
    <xf numFmtId="0" fontId="0" fillId="8" borderId="0" xfId="0" applyFont="1" applyFill="1" applyAlignment="1" applyProtection="1"/>
    <xf numFmtId="0" fontId="29" fillId="6" borderId="77" xfId="1" applyFont="1" applyFill="1" applyBorder="1" applyAlignment="1" applyProtection="1">
      <alignment horizontal="left" indent="1" shrinkToFit="1"/>
    </xf>
    <xf numFmtId="44" fontId="29" fillId="6" borderId="77" xfId="1" applyNumberFormat="1" applyFont="1" applyFill="1" applyBorder="1" applyAlignment="1" applyProtection="1">
      <alignment horizontal="left" shrinkToFit="1"/>
    </xf>
    <xf numFmtId="44" fontId="29" fillId="6" borderId="8" xfId="0" applyNumberFormat="1" applyFont="1" applyFill="1" applyBorder="1" applyAlignment="1" applyProtection="1"/>
    <xf numFmtId="0" fontId="29" fillId="6" borderId="76" xfId="1" applyFont="1" applyFill="1" applyBorder="1" applyAlignment="1" applyProtection="1">
      <alignment horizontal="left" indent="1" shrinkToFit="1"/>
    </xf>
    <xf numFmtId="44" fontId="29" fillId="6" borderId="76" xfId="1" applyNumberFormat="1" applyFont="1" applyFill="1" applyBorder="1" applyAlignment="1" applyProtection="1">
      <alignment horizontal="left" shrinkToFit="1"/>
    </xf>
    <xf numFmtId="44" fontId="29" fillId="6" borderId="47" xfId="0" applyNumberFormat="1" applyFont="1" applyFill="1" applyBorder="1" applyAlignment="1" applyProtection="1"/>
    <xf numFmtId="0" fontId="29" fillId="6" borderId="52" xfId="1" applyFont="1" applyFill="1" applyBorder="1" applyAlignment="1" applyProtection="1">
      <alignment horizontal="left" indent="1" shrinkToFit="1"/>
    </xf>
    <xf numFmtId="44" fontId="29" fillId="6" borderId="52" xfId="1" applyNumberFormat="1" applyFont="1" applyFill="1" applyBorder="1" applyAlignment="1" applyProtection="1">
      <alignment horizontal="left" shrinkToFit="1"/>
    </xf>
    <xf numFmtId="44" fontId="29" fillId="6" borderId="36" xfId="0" applyNumberFormat="1" applyFont="1" applyFill="1" applyBorder="1" applyAlignment="1" applyProtection="1"/>
    <xf numFmtId="0" fontId="29" fillId="6" borderId="133" xfId="1" applyFont="1" applyFill="1" applyBorder="1" applyAlignment="1" applyProtection="1">
      <alignment horizontal="left" indent="1" shrinkToFit="1"/>
    </xf>
    <xf numFmtId="44" fontId="29" fillId="6" borderId="133" xfId="1" applyNumberFormat="1" applyFont="1" applyFill="1" applyBorder="1" applyAlignment="1" applyProtection="1">
      <alignment horizontal="left" shrinkToFit="1"/>
    </xf>
    <xf numFmtId="44" fontId="29" fillId="6" borderId="107" xfId="0" applyNumberFormat="1" applyFont="1" applyFill="1" applyBorder="1" applyAlignment="1" applyProtection="1"/>
    <xf numFmtId="0" fontId="29" fillId="6" borderId="13" xfId="1" applyFont="1" applyFill="1" applyBorder="1" applyAlignment="1" applyProtection="1">
      <alignment horizontal="right" shrinkToFit="1"/>
    </xf>
    <xf numFmtId="44" fontId="29" fillId="6" borderId="13" xfId="1" applyNumberFormat="1" applyFont="1" applyFill="1" applyBorder="1" applyAlignment="1" applyProtection="1">
      <alignment horizontal="left" shrinkToFit="1"/>
    </xf>
    <xf numFmtId="44" fontId="29" fillId="6" borderId="13" xfId="0" applyNumberFormat="1" applyFont="1" applyFill="1" applyBorder="1" applyAlignment="1" applyProtection="1"/>
    <xf numFmtId="0" fontId="17" fillId="11" borderId="14" xfId="0" applyFont="1" applyFill="1" applyBorder="1" applyAlignment="1" applyProtection="1">
      <alignment vertical="center"/>
    </xf>
    <xf numFmtId="0" fontId="0" fillId="6" borderId="35" xfId="0" applyFont="1" applyFill="1" applyBorder="1" applyAlignment="1" applyProtection="1">
      <alignment horizontal="center" vertical="center" wrapText="1"/>
    </xf>
    <xf numFmtId="0" fontId="0" fillId="6" borderId="5" xfId="0" applyFont="1" applyFill="1" applyBorder="1" applyAlignment="1" applyProtection="1">
      <alignment horizontal="center" vertical="center" wrapText="1"/>
    </xf>
    <xf numFmtId="44" fontId="29" fillId="6" borderId="5" xfId="1" applyNumberFormat="1" applyFont="1" applyFill="1" applyBorder="1" applyAlignment="1" applyProtection="1">
      <alignment horizontal="left" vertical="center" shrinkToFit="1"/>
    </xf>
    <xf numFmtId="44" fontId="29" fillId="6" borderId="8" xfId="1" applyNumberFormat="1" applyFont="1" applyFill="1" applyBorder="1" applyAlignment="1" applyProtection="1">
      <alignment horizontal="left" vertical="center" shrinkToFit="1"/>
    </xf>
    <xf numFmtId="0" fontId="29" fillId="6" borderId="13" xfId="1" applyFont="1" applyFill="1" applyBorder="1" applyAlignment="1" applyProtection="1">
      <alignment vertical="center" shrinkToFit="1"/>
    </xf>
    <xf numFmtId="44" fontId="29" fillId="6" borderId="13" xfId="1" applyNumberFormat="1" applyFont="1" applyFill="1" applyBorder="1" applyAlignment="1" applyProtection="1">
      <alignment horizontal="left" vertical="center" shrinkToFit="1"/>
    </xf>
    <xf numFmtId="0" fontId="20" fillId="6" borderId="13" xfId="0" applyFont="1" applyFill="1" applyBorder="1" applyAlignment="1" applyProtection="1">
      <alignment horizontal="left" vertical="center" indent="1" shrinkToFit="1"/>
    </xf>
    <xf numFmtId="44" fontId="20" fillId="6" borderId="13" xfId="0" applyNumberFormat="1" applyFont="1" applyFill="1" applyBorder="1" applyAlignment="1" applyProtection="1">
      <alignment horizontal="right" vertical="center"/>
    </xf>
    <xf numFmtId="0" fontId="30" fillId="8" borderId="89" xfId="0" applyFont="1" applyFill="1" applyBorder="1" applyAlignment="1" applyProtection="1">
      <alignment horizontal="justify"/>
    </xf>
    <xf numFmtId="0" fontId="0" fillId="8" borderId="89" xfId="0" applyFont="1" applyFill="1" applyBorder="1" applyProtection="1"/>
    <xf numFmtId="0" fontId="8" fillId="6" borderId="35" xfId="0" applyFont="1" applyFill="1" applyBorder="1" applyAlignment="1" applyProtection="1">
      <alignment horizontal="center" vertical="center" wrapText="1"/>
    </xf>
    <xf numFmtId="0" fontId="29" fillId="6" borderId="14" xfId="1" applyFont="1" applyFill="1" applyBorder="1" applyAlignment="1" applyProtection="1">
      <alignment horizontal="left" vertical="center" indent="1" shrinkToFit="1"/>
    </xf>
    <xf numFmtId="0" fontId="29" fillId="6" borderId="77" xfId="1" applyFont="1" applyFill="1" applyBorder="1" applyAlignment="1" applyProtection="1">
      <alignment horizontal="left" vertical="center" indent="1" shrinkToFit="1"/>
    </xf>
    <xf numFmtId="0" fontId="29" fillId="6" borderId="76" xfId="1" applyFont="1" applyFill="1" applyBorder="1" applyAlignment="1" applyProtection="1">
      <alignment horizontal="left" vertical="center" indent="1" shrinkToFit="1"/>
    </xf>
    <xf numFmtId="0" fontId="29" fillId="6" borderId="52" xfId="1" applyFont="1" applyFill="1" applyBorder="1" applyAlignment="1" applyProtection="1">
      <alignment horizontal="left" vertical="center" indent="1" shrinkToFit="1"/>
    </xf>
    <xf numFmtId="0" fontId="29" fillId="6" borderId="133" xfId="1" applyFont="1" applyFill="1" applyBorder="1" applyAlignment="1" applyProtection="1">
      <alignment horizontal="left" vertical="center" indent="1" shrinkToFit="1"/>
    </xf>
    <xf numFmtId="0" fontId="29" fillId="6" borderId="13" xfId="1" applyFont="1" applyFill="1" applyBorder="1" applyAlignment="1" applyProtection="1">
      <alignment horizontal="right" vertical="center" shrinkToFit="1"/>
    </xf>
    <xf numFmtId="44" fontId="29" fillId="6" borderId="5" xfId="1" applyNumberFormat="1" applyFont="1" applyFill="1" applyBorder="1" applyProtection="1">
      <alignment horizontal="left" vertical="center" indent="1" shrinkToFit="1"/>
    </xf>
    <xf numFmtId="44" fontId="29" fillId="6" borderId="8" xfId="1" applyNumberFormat="1" applyFont="1" applyFill="1" applyBorder="1" applyProtection="1">
      <alignment horizontal="left" vertical="center" indent="1" shrinkToFit="1"/>
    </xf>
    <xf numFmtId="44" fontId="29" fillId="6" borderId="13" xfId="1" applyNumberFormat="1" applyFont="1" applyFill="1" applyBorder="1" applyProtection="1">
      <alignment horizontal="left" vertical="center" indent="1" shrinkToFit="1"/>
    </xf>
    <xf numFmtId="0" fontId="18" fillId="8" borderId="0" xfId="0" applyNumberFormat="1" applyFont="1" applyFill="1" applyBorder="1" applyAlignment="1" applyProtection="1">
      <alignment horizontal="right"/>
    </xf>
    <xf numFmtId="44" fontId="4" fillId="8" borderId="0" xfId="0" applyNumberFormat="1" applyFont="1" applyFill="1" applyAlignment="1" applyProtection="1">
      <alignment horizontal="right"/>
    </xf>
    <xf numFmtId="0" fontId="30" fillId="0" borderId="0" xfId="0" applyFont="1" applyBorder="1" applyAlignment="1" applyProtection="1">
      <alignment vertical="top" wrapText="1"/>
    </xf>
    <xf numFmtId="0" fontId="30" fillId="0" borderId="0" xfId="0" applyFont="1" applyAlignment="1" applyProtection="1">
      <alignment horizontal="justify"/>
    </xf>
    <xf numFmtId="0" fontId="0" fillId="0" borderId="0" xfId="0" applyFont="1" applyProtection="1"/>
    <xf numFmtId="0" fontId="0" fillId="0" borderId="0" xfId="0" applyFont="1" applyAlignment="1" applyProtection="1">
      <alignment horizontal="center"/>
    </xf>
    <xf numFmtId="0" fontId="0" fillId="0" borderId="16" xfId="0" applyFont="1" applyBorder="1" applyProtection="1"/>
    <xf numFmtId="0" fontId="0" fillId="0" borderId="16" xfId="0" applyFont="1" applyBorder="1" applyAlignment="1" applyProtection="1">
      <alignment horizontal="center"/>
    </xf>
    <xf numFmtId="0" fontId="0" fillId="0" borderId="0" xfId="0" applyFont="1" applyAlignment="1" applyProtection="1">
      <alignment vertical="top"/>
    </xf>
    <xf numFmtId="0" fontId="0" fillId="8" borderId="0" xfId="0" applyFont="1" applyFill="1" applyAlignment="1" applyProtection="1">
      <alignment vertical="top"/>
    </xf>
    <xf numFmtId="0" fontId="0" fillId="0" borderId="12" xfId="0" applyFont="1" applyBorder="1" applyAlignment="1" applyProtection="1">
      <alignment horizontal="center"/>
    </xf>
    <xf numFmtId="0" fontId="0" fillId="0" borderId="12" xfId="0" applyFont="1" applyBorder="1" applyProtection="1"/>
    <xf numFmtId="0" fontId="0" fillId="8" borderId="95" xfId="0" applyFont="1" applyFill="1" applyBorder="1" applyProtection="1"/>
    <xf numFmtId="0" fontId="0" fillId="8" borderId="90" xfId="0" applyFont="1" applyFill="1" applyBorder="1" applyProtection="1"/>
    <xf numFmtId="0" fontId="0" fillId="8" borderId="96" xfId="0" applyFont="1" applyFill="1" applyBorder="1" applyProtection="1"/>
    <xf numFmtId="0" fontId="0" fillId="8" borderId="97" xfId="0" applyFont="1" applyFill="1" applyBorder="1" applyProtection="1"/>
    <xf numFmtId="0" fontId="0" fillId="8" borderId="0" xfId="0" applyFont="1" applyFill="1" applyBorder="1" applyProtection="1"/>
    <xf numFmtId="0" fontId="0" fillId="8" borderId="98" xfId="0" applyFont="1" applyFill="1" applyBorder="1" applyProtection="1"/>
    <xf numFmtId="0" fontId="0" fillId="8" borderId="97" xfId="0" applyFont="1" applyFill="1" applyBorder="1" applyAlignment="1" applyProtection="1"/>
    <xf numFmtId="0" fontId="0" fillId="8" borderId="99" xfId="0" applyFont="1" applyFill="1" applyBorder="1" applyProtection="1"/>
    <xf numFmtId="0" fontId="0" fillId="8" borderId="16" xfId="0" applyFont="1" applyFill="1" applyBorder="1" applyProtection="1"/>
    <xf numFmtId="0" fontId="0" fillId="8" borderId="100" xfId="0" applyFont="1" applyFill="1" applyBorder="1" applyProtection="1"/>
    <xf numFmtId="165" fontId="33" fillId="6" borderId="5" xfId="0" applyNumberFormat="1" applyFont="1" applyFill="1" applyBorder="1" applyAlignment="1" applyProtection="1">
      <alignment horizontal="left" indent="1"/>
    </xf>
    <xf numFmtId="165" fontId="33" fillId="0" borderId="5" xfId="0" applyNumberFormat="1" applyFont="1" applyFill="1" applyBorder="1" applyAlignment="1" applyProtection="1">
      <alignment horizontal="left" indent="1"/>
      <protection locked="0"/>
    </xf>
    <xf numFmtId="165" fontId="33" fillId="6" borderId="5" xfId="0" applyNumberFormat="1" applyFont="1" applyFill="1" applyBorder="1" applyAlignment="1" applyProtection="1">
      <alignment horizontal="left"/>
    </xf>
    <xf numFmtId="165" fontId="33" fillId="0" borderId="5" xfId="0" applyNumberFormat="1" applyFont="1" applyBorder="1" applyAlignment="1" applyProtection="1">
      <alignment horizontal="left"/>
      <protection locked="0"/>
    </xf>
    <xf numFmtId="0" fontId="33" fillId="0" borderId="5" xfId="1" applyFont="1" applyBorder="1" applyProtection="1">
      <alignment horizontal="left" vertical="center" indent="1" shrinkToFit="1"/>
      <protection locked="0"/>
    </xf>
    <xf numFmtId="0" fontId="33" fillId="0" borderId="14" xfId="1" applyFont="1" applyBorder="1" applyProtection="1">
      <alignment horizontal="left" vertical="center" indent="1" shrinkToFit="1"/>
      <protection locked="0"/>
    </xf>
    <xf numFmtId="0" fontId="33" fillId="0" borderId="4" xfId="1" applyFont="1" applyBorder="1" applyAlignment="1" applyProtection="1">
      <alignment horizontal="center" vertical="center" shrinkToFit="1"/>
      <protection locked="0"/>
    </xf>
    <xf numFmtId="44" fontId="33" fillId="0" borderId="5" xfId="1" applyNumberFormat="1" applyFont="1" applyBorder="1" applyProtection="1">
      <alignment horizontal="left" vertical="center" indent="1" shrinkToFit="1"/>
      <protection locked="0"/>
    </xf>
    <xf numFmtId="0" fontId="33" fillId="0" borderId="8" xfId="1" applyFont="1" applyBorder="1" applyProtection="1">
      <alignment horizontal="left" vertical="center" indent="1" shrinkToFit="1"/>
      <protection locked="0"/>
    </xf>
    <xf numFmtId="0" fontId="33" fillId="0" borderId="77" xfId="1" applyFont="1" applyBorder="1" applyProtection="1">
      <alignment horizontal="left" vertical="center" indent="1" shrinkToFit="1"/>
      <protection locked="0"/>
    </xf>
    <xf numFmtId="44" fontId="33" fillId="0" borderId="8" xfId="1" applyNumberFormat="1" applyFont="1" applyBorder="1" applyProtection="1">
      <alignment horizontal="left" vertical="center" indent="1" shrinkToFit="1"/>
      <protection locked="0"/>
    </xf>
    <xf numFmtId="0" fontId="33" fillId="0" borderId="7" xfId="1" applyFont="1" applyBorder="1" applyAlignment="1" applyProtection="1">
      <alignment horizontal="center" vertical="center" shrinkToFit="1"/>
      <protection locked="0"/>
    </xf>
    <xf numFmtId="0" fontId="33" fillId="0" borderId="35" xfId="1" applyNumberFormat="1" applyFont="1" applyBorder="1" applyAlignment="1" applyProtection="1">
      <alignment horizontal="center" vertical="center" shrinkToFit="1"/>
      <protection locked="0"/>
    </xf>
    <xf numFmtId="44" fontId="33" fillId="0" borderId="35" xfId="1" applyNumberFormat="1" applyFont="1" applyBorder="1" applyProtection="1">
      <alignment horizontal="left" vertical="center" indent="1" shrinkToFit="1"/>
      <protection locked="0"/>
    </xf>
    <xf numFmtId="0" fontId="33" fillId="0" borderId="60" xfId="1" applyNumberFormat="1" applyFont="1" applyBorder="1" applyAlignment="1" applyProtection="1">
      <alignment horizontal="center" vertical="center" shrinkToFit="1"/>
      <protection locked="0"/>
    </xf>
    <xf numFmtId="44" fontId="33" fillId="0" borderId="60" xfId="1" applyNumberFormat="1" applyFont="1" applyBorder="1" applyProtection="1">
      <alignment horizontal="left" vertical="center" indent="1" shrinkToFit="1"/>
      <protection locked="0"/>
    </xf>
    <xf numFmtId="44" fontId="33" fillId="0" borderId="59" xfId="1" applyNumberFormat="1" applyFont="1" applyBorder="1" applyProtection="1">
      <alignment horizontal="left" vertical="center" indent="1" shrinkToFit="1"/>
      <protection locked="0"/>
    </xf>
    <xf numFmtId="44" fontId="33" fillId="0" borderId="115" xfId="1" applyNumberFormat="1" applyFont="1" applyBorder="1" applyProtection="1">
      <alignment horizontal="left" vertical="center" indent="1" shrinkToFit="1"/>
      <protection locked="0"/>
    </xf>
    <xf numFmtId="44" fontId="33" fillId="0" borderId="125" xfId="1" applyNumberFormat="1" applyFont="1" applyBorder="1" applyProtection="1">
      <alignment horizontal="left" vertical="center" indent="1" shrinkToFit="1"/>
      <protection locked="0"/>
    </xf>
    <xf numFmtId="44" fontId="33" fillId="0" borderId="123" xfId="1" applyNumberFormat="1" applyFont="1" applyBorder="1" applyProtection="1">
      <alignment horizontal="left" vertical="center" indent="1" shrinkToFit="1"/>
      <protection locked="0"/>
    </xf>
    <xf numFmtId="0" fontId="33" fillId="0" borderId="4" xfId="1" applyNumberFormat="1" applyFont="1" applyBorder="1" applyAlignment="1" applyProtection="1">
      <alignment vertical="center" shrinkToFit="1"/>
      <protection locked="0"/>
    </xf>
    <xf numFmtId="0" fontId="33" fillId="0" borderId="7" xfId="1" applyNumberFormat="1" applyFont="1" applyBorder="1" applyAlignment="1" applyProtection="1">
      <alignment vertical="center" shrinkToFit="1"/>
      <protection locked="0"/>
    </xf>
    <xf numFmtId="165" fontId="8" fillId="6" borderId="5" xfId="6" applyNumberFormat="1" applyFont="1" applyFill="1" applyAlignment="1">
      <alignment horizontal="left" vertical="center" indent="1"/>
    </xf>
    <xf numFmtId="20" fontId="20" fillId="0" borderId="37" xfId="1" applyNumberFormat="1" applyFont="1" applyBorder="1" applyProtection="1">
      <alignment horizontal="left" vertical="center" indent="1" shrinkToFit="1"/>
      <protection locked="0"/>
    </xf>
    <xf numFmtId="0" fontId="20" fillId="0" borderId="8" xfId="0" applyFont="1" applyBorder="1" applyAlignment="1" applyProtection="1">
      <alignment wrapText="1"/>
      <protection locked="0"/>
    </xf>
    <xf numFmtId="0" fontId="20" fillId="0" borderId="5" xfId="0" applyFont="1" applyBorder="1" applyAlignment="1" applyProtection="1">
      <alignment vertical="top" wrapText="1"/>
      <protection locked="0"/>
    </xf>
    <xf numFmtId="0" fontId="20" fillId="0" borderId="5" xfId="0" applyFont="1" applyBorder="1" applyAlignment="1" applyProtection="1">
      <alignment horizontal="center"/>
      <protection locked="0"/>
    </xf>
    <xf numFmtId="0" fontId="20" fillId="0" borderId="5" xfId="5" applyProtection="1">
      <alignment horizontal="left" vertical="center" indent="1" shrinkToFit="1"/>
      <protection locked="0"/>
    </xf>
    <xf numFmtId="0" fontId="25" fillId="0" borderId="5" xfId="1" applyBorder="1" applyProtection="1">
      <alignment horizontal="left" vertical="center" indent="1" shrinkToFit="1"/>
      <protection locked="0"/>
    </xf>
    <xf numFmtId="49" fontId="25" fillId="0" borderId="5" xfId="1" applyNumberFormat="1" applyBorder="1" applyProtection="1">
      <alignment horizontal="left" vertical="center" indent="1" shrinkToFit="1"/>
      <protection locked="0"/>
    </xf>
    <xf numFmtId="14" fontId="20" fillId="0" borderId="5" xfId="5" applyNumberFormat="1" applyProtection="1">
      <alignment horizontal="left" vertical="center" indent="1" shrinkToFit="1"/>
      <protection locked="0"/>
    </xf>
    <xf numFmtId="0" fontId="0" fillId="8" borderId="0" xfId="0" applyFill="1" applyAlignment="1">
      <alignment horizontal="right" vertical="center"/>
    </xf>
    <xf numFmtId="0" fontId="0" fillId="0" borderId="0" xfId="0" applyFill="1" applyAlignment="1" applyProtection="1">
      <alignment horizontal="center" vertical="center"/>
      <protection locked="0"/>
    </xf>
    <xf numFmtId="0" fontId="20" fillId="0" borderId="5" xfId="1" applyFont="1" applyProtection="1">
      <alignment horizontal="left" vertical="center" indent="1" shrinkToFit="1"/>
      <protection locked="0"/>
    </xf>
    <xf numFmtId="16" fontId="20" fillId="0" borderId="5" xfId="1" applyNumberFormat="1" applyFont="1" applyProtection="1">
      <alignment horizontal="left" vertical="center" indent="1" shrinkToFit="1"/>
      <protection locked="0"/>
    </xf>
    <xf numFmtId="0" fontId="20" fillId="0" borderId="5" xfId="1" applyFont="1" applyProtection="1">
      <alignment horizontal="left" vertical="center" indent="1" shrinkToFit="1"/>
      <protection locked="0"/>
    </xf>
    <xf numFmtId="0" fontId="0" fillId="3" borderId="7" xfId="3" applyFont="1" applyBorder="1" applyAlignment="1">
      <alignment horizontal="center" vertical="center" wrapText="1"/>
    </xf>
    <xf numFmtId="0" fontId="20" fillId="6" borderId="8" xfId="0" applyFont="1" applyFill="1" applyBorder="1" applyAlignment="1" applyProtection="1">
      <alignment vertical="center" wrapText="1"/>
    </xf>
    <xf numFmtId="0" fontId="39" fillId="13" borderId="0" xfId="0" applyFont="1" applyFill="1" applyAlignment="1">
      <alignment horizontal="center" vertical="center"/>
    </xf>
    <xf numFmtId="0" fontId="39" fillId="13" borderId="53" xfId="0" applyFont="1" applyFill="1" applyBorder="1" applyAlignment="1">
      <alignment horizontal="center" vertical="center"/>
    </xf>
    <xf numFmtId="0" fontId="17" fillId="2" borderId="14" xfId="2" applyFont="1" applyBorder="1" applyAlignment="1">
      <alignment horizontal="left" vertical="center" wrapText="1"/>
    </xf>
    <xf numFmtId="0" fontId="17" fillId="2" borderId="45" xfId="2" applyFont="1" applyBorder="1" applyAlignment="1">
      <alignment horizontal="left" vertical="center" wrapText="1"/>
    </xf>
    <xf numFmtId="0" fontId="17" fillId="2" borderId="35" xfId="2" applyFont="1" applyBorder="1" applyAlignment="1">
      <alignment horizontal="left" vertical="center" wrapText="1"/>
    </xf>
    <xf numFmtId="0" fontId="20" fillId="0" borderId="5" xfId="5" applyProtection="1">
      <alignment horizontal="left" vertical="center" indent="1" shrinkToFit="1"/>
      <protection locked="0"/>
    </xf>
    <xf numFmtId="0" fontId="17" fillId="2" borderId="5" xfId="2" applyFont="1" applyBorder="1" applyAlignment="1">
      <alignment horizontal="left" vertical="center" wrapText="1"/>
    </xf>
    <xf numFmtId="0" fontId="25" fillId="0" borderId="5" xfId="1" applyBorder="1" applyProtection="1">
      <alignment horizontal="left" vertical="center" indent="1" shrinkToFit="1"/>
      <protection locked="0"/>
    </xf>
    <xf numFmtId="0" fontId="25" fillId="0" borderId="36" xfId="1" applyBorder="1" applyProtection="1">
      <alignment horizontal="left" vertical="center" indent="1" shrinkToFit="1"/>
      <protection locked="0"/>
    </xf>
    <xf numFmtId="49" fontId="25" fillId="0" borderId="36" xfId="1" applyNumberFormat="1" applyBorder="1" applyProtection="1">
      <alignment horizontal="left" vertical="center" indent="1" shrinkToFit="1"/>
      <protection locked="0"/>
    </xf>
    <xf numFmtId="49" fontId="25" fillId="0" borderId="5" xfId="1" applyNumberFormat="1" applyBorder="1" applyProtection="1">
      <alignment horizontal="left" vertical="center" indent="1" shrinkToFit="1"/>
      <protection locked="0"/>
    </xf>
    <xf numFmtId="0" fontId="25" fillId="6" borderId="5" xfId="1" applyFill="1" applyBorder="1">
      <alignment horizontal="left" vertical="center" indent="1" shrinkToFit="1"/>
    </xf>
    <xf numFmtId="0" fontId="5" fillId="6" borderId="14" xfId="0" applyFont="1" applyFill="1" applyBorder="1" applyAlignment="1">
      <alignment horizontal="center" vertical="center" wrapText="1"/>
    </xf>
    <xf numFmtId="0" fontId="5" fillId="6" borderId="35" xfId="0" applyFont="1" applyFill="1" applyBorder="1" applyAlignment="1">
      <alignment horizontal="center" vertical="center" wrapText="1"/>
    </xf>
    <xf numFmtId="14" fontId="20" fillId="0" borderId="5" xfId="5" applyNumberFormat="1" applyProtection="1">
      <alignment horizontal="left" vertical="center" indent="1" shrinkToFit="1"/>
      <protection locked="0"/>
    </xf>
    <xf numFmtId="0" fontId="20" fillId="6" borderId="13" xfId="1" applyFont="1" applyFill="1" applyBorder="1">
      <alignment horizontal="left" vertical="center" indent="1" shrinkToFit="1"/>
    </xf>
    <xf numFmtId="0" fontId="2" fillId="5" borderId="5" xfId="0" applyFont="1" applyFill="1" applyBorder="1" applyAlignment="1">
      <alignment horizontal="left" wrapText="1"/>
    </xf>
    <xf numFmtId="0" fontId="8" fillId="6" borderId="5" xfId="0" applyFont="1" applyFill="1" applyBorder="1" applyAlignment="1">
      <alignment horizontal="center" wrapText="1"/>
    </xf>
    <xf numFmtId="0" fontId="20" fillId="6" borderId="15" xfId="1" applyFont="1" applyFill="1" applyBorder="1" applyAlignment="1">
      <alignment horizontal="center" vertical="center" shrinkToFit="1"/>
    </xf>
    <xf numFmtId="0" fontId="20" fillId="6" borderId="55" xfId="1" applyFont="1" applyFill="1" applyBorder="1" applyAlignment="1">
      <alignment horizontal="center" vertical="center" shrinkToFit="1"/>
    </xf>
    <xf numFmtId="0" fontId="20" fillId="6" borderId="56" xfId="1" applyFont="1" applyFill="1" applyBorder="1" applyAlignment="1">
      <alignment horizontal="center" vertical="center" shrinkToFit="1"/>
    </xf>
    <xf numFmtId="0" fontId="2" fillId="5" borderId="14" xfId="0" applyFont="1" applyFill="1" applyBorder="1" applyAlignment="1">
      <alignment horizontal="left" wrapText="1"/>
    </xf>
    <xf numFmtId="0" fontId="2" fillId="5" borderId="45" xfId="0" applyFont="1" applyFill="1" applyBorder="1" applyAlignment="1">
      <alignment horizontal="left" wrapText="1"/>
    </xf>
    <xf numFmtId="0" fontId="2" fillId="5" borderId="35" xfId="0" applyFont="1" applyFill="1" applyBorder="1" applyAlignment="1">
      <alignment horizontal="left" wrapText="1"/>
    </xf>
    <xf numFmtId="0" fontId="0" fillId="3" borderId="8" xfId="3" applyFont="1" applyBorder="1" applyAlignment="1">
      <alignment horizontal="center" vertical="center" wrapText="1"/>
    </xf>
    <xf numFmtId="0" fontId="0" fillId="3" borderId="36" xfId="3" applyFont="1" applyBorder="1" applyAlignment="1">
      <alignment horizontal="center" vertical="center" wrapText="1"/>
    </xf>
    <xf numFmtId="0" fontId="0" fillId="8" borderId="0" xfId="0" applyFont="1" applyFill="1" applyAlignment="1">
      <alignment horizontal="center" vertical="center" wrapText="1"/>
    </xf>
    <xf numFmtId="0" fontId="2" fillId="5" borderId="14" xfId="0" applyFont="1" applyFill="1" applyBorder="1" applyAlignment="1">
      <alignment horizontal="left" vertical="center" wrapText="1"/>
    </xf>
    <xf numFmtId="0" fontId="2" fillId="5" borderId="45" xfId="0" applyFont="1" applyFill="1" applyBorder="1" applyAlignment="1">
      <alignment horizontal="left" vertical="center" wrapText="1"/>
    </xf>
    <xf numFmtId="0" fontId="2" fillId="5" borderId="52" xfId="0" applyFont="1" applyFill="1" applyBorder="1" applyAlignment="1">
      <alignment horizontal="left" vertical="center" wrapText="1"/>
    </xf>
    <xf numFmtId="0" fontId="2" fillId="5" borderId="53" xfId="0" applyFont="1" applyFill="1" applyBorder="1" applyAlignment="1">
      <alignment horizontal="left" vertical="center" wrapText="1"/>
    </xf>
    <xf numFmtId="0" fontId="2" fillId="5" borderId="53" xfId="0" applyFont="1" applyFill="1" applyBorder="1" applyAlignment="1">
      <alignment horizontal="left" wrapText="1"/>
    </xf>
    <xf numFmtId="0" fontId="2" fillId="5" borderId="0" xfId="0" applyFont="1" applyFill="1" applyBorder="1" applyAlignment="1">
      <alignment horizontal="left" vertical="center" wrapText="1"/>
    </xf>
    <xf numFmtId="0" fontId="0" fillId="8" borderId="0" xfId="0" applyFont="1" applyFill="1" applyAlignment="1">
      <alignment horizontal="center"/>
    </xf>
    <xf numFmtId="0" fontId="2" fillId="5" borderId="0" xfId="0" applyFont="1" applyFill="1" applyBorder="1" applyAlignment="1">
      <alignment horizontal="center" vertical="center" wrapText="1"/>
    </xf>
    <xf numFmtId="0" fontId="2" fillId="5" borderId="52" xfId="3" applyFont="1" applyFill="1" applyBorder="1" applyAlignment="1">
      <alignment horizontal="left" vertical="center" wrapText="1"/>
    </xf>
    <xf numFmtId="0" fontId="2" fillId="5" borderId="53" xfId="3" applyFont="1" applyFill="1" applyBorder="1" applyAlignment="1">
      <alignment horizontal="left" vertical="center" wrapText="1"/>
    </xf>
    <xf numFmtId="0" fontId="0" fillId="8" borderId="57" xfId="0" applyFont="1" applyFill="1" applyBorder="1" applyAlignment="1">
      <alignment horizontal="center"/>
    </xf>
    <xf numFmtId="0" fontId="20" fillId="0" borderId="40" xfId="1" applyFont="1" applyBorder="1" applyAlignment="1" applyProtection="1">
      <alignment horizontal="center" vertical="center" shrinkToFit="1"/>
      <protection locked="0"/>
    </xf>
    <xf numFmtId="0" fontId="20" fillId="0" borderId="46" xfId="1" applyFont="1" applyBorder="1" applyAlignment="1" applyProtection="1">
      <alignment horizontal="center" vertical="center" shrinkToFit="1"/>
      <protection locked="0"/>
    </xf>
    <xf numFmtId="0" fontId="20" fillId="0" borderId="41" xfId="1" applyFont="1" applyBorder="1" applyAlignment="1" applyProtection="1">
      <alignment horizontal="center" vertical="center" shrinkToFit="1"/>
      <protection locked="0"/>
    </xf>
    <xf numFmtId="0" fontId="20" fillId="0" borderId="14" xfId="1" applyFont="1" applyBorder="1" applyAlignment="1" applyProtection="1">
      <alignment horizontal="left" vertical="center" indent="2" shrinkToFit="1"/>
      <protection locked="0"/>
    </xf>
    <xf numFmtId="0" fontId="20" fillId="0" borderId="45" xfId="1" applyFont="1" applyBorder="1" applyAlignment="1" applyProtection="1">
      <alignment horizontal="left" vertical="center" indent="2" shrinkToFit="1"/>
      <protection locked="0"/>
    </xf>
    <xf numFmtId="0" fontId="0" fillId="3" borderId="5" xfId="3" applyFont="1" applyBorder="1" applyAlignment="1">
      <alignment horizontal="center" wrapText="1"/>
    </xf>
    <xf numFmtId="0" fontId="0" fillId="3" borderId="6" xfId="3" applyFont="1" applyBorder="1" applyAlignment="1">
      <alignment horizontal="center" wrapText="1"/>
    </xf>
    <xf numFmtId="0" fontId="20" fillId="0" borderId="48" xfId="1" applyFont="1" applyBorder="1" applyAlignment="1" applyProtection="1">
      <alignment horizontal="left" vertical="center" indent="2" shrinkToFit="1"/>
      <protection locked="0"/>
    </xf>
    <xf numFmtId="0" fontId="20" fillId="0" borderId="43" xfId="1" applyFont="1" applyBorder="1" applyAlignment="1" applyProtection="1">
      <alignment horizontal="left" vertical="center" indent="2" shrinkToFit="1"/>
      <protection locked="0"/>
    </xf>
    <xf numFmtId="0" fontId="0" fillId="3" borderId="1" xfId="3" applyFont="1" applyBorder="1" applyAlignment="1">
      <alignment horizontal="center" vertical="center" wrapText="1"/>
    </xf>
    <xf numFmtId="0" fontId="0" fillId="3" borderId="38" xfId="3" applyFont="1" applyBorder="1" applyAlignment="1">
      <alignment horizontal="center" vertical="center" wrapText="1"/>
    </xf>
    <xf numFmtId="0" fontId="0" fillId="3" borderId="9" xfId="3" applyFont="1" applyBorder="1" applyAlignment="1">
      <alignment horizontal="center" vertical="center" wrapText="1"/>
    </xf>
    <xf numFmtId="0" fontId="0" fillId="3" borderId="7" xfId="3" applyFont="1" applyBorder="1" applyAlignment="1">
      <alignment horizontal="center" vertical="center" wrapText="1"/>
    </xf>
    <xf numFmtId="0" fontId="0" fillId="3" borderId="4" xfId="3" applyFont="1" applyBorder="1" applyAlignment="1">
      <alignment horizontal="left" wrapText="1"/>
    </xf>
    <xf numFmtId="0" fontId="0" fillId="3" borderId="5" xfId="3" applyFont="1" applyBorder="1" applyAlignment="1">
      <alignment horizontal="left" wrapText="1"/>
    </xf>
    <xf numFmtId="0" fontId="0" fillId="3" borderId="1" xfId="3" applyFont="1" applyBorder="1" applyAlignment="1">
      <alignment horizontal="left" wrapText="1"/>
    </xf>
    <xf numFmtId="0" fontId="0" fillId="3" borderId="2" xfId="3" applyFont="1" applyBorder="1" applyAlignment="1">
      <alignment horizontal="left" wrapText="1"/>
    </xf>
    <xf numFmtId="0" fontId="0" fillId="3" borderId="91" xfId="3" applyFont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8" fillId="6" borderId="36" xfId="0" applyFont="1" applyFill="1" applyBorder="1" applyAlignment="1">
      <alignment horizontal="center" vertical="center" wrapText="1"/>
    </xf>
    <xf numFmtId="0" fontId="8" fillId="6" borderId="77" xfId="0" applyFont="1" applyFill="1" applyBorder="1" applyAlignment="1">
      <alignment horizontal="center" vertical="center" wrapText="1"/>
    </xf>
    <xf numFmtId="0" fontId="8" fillId="6" borderId="52" xfId="0" applyFont="1" applyFill="1" applyBorder="1" applyAlignment="1">
      <alignment horizontal="center" vertical="center" wrapText="1"/>
    </xf>
    <xf numFmtId="0" fontId="8" fillId="6" borderId="108" xfId="0" applyFont="1" applyFill="1" applyBorder="1" applyAlignment="1">
      <alignment horizontal="center" vertical="center" wrapText="1"/>
    </xf>
    <xf numFmtId="0" fontId="8" fillId="6" borderId="45" xfId="0" applyFont="1" applyFill="1" applyBorder="1" applyAlignment="1">
      <alignment horizontal="center" vertical="center" wrapText="1"/>
    </xf>
    <xf numFmtId="0" fontId="8" fillId="6" borderId="109" xfId="0" applyFont="1" applyFill="1" applyBorder="1" applyAlignment="1">
      <alignment horizontal="center" vertical="center" wrapText="1"/>
    </xf>
    <xf numFmtId="0" fontId="0" fillId="6" borderId="113" xfId="0" applyFont="1" applyFill="1" applyBorder="1" applyAlignment="1">
      <alignment horizontal="center"/>
    </xf>
    <xf numFmtId="0" fontId="0" fillId="6" borderId="57" xfId="0" applyFont="1" applyFill="1" applyBorder="1" applyAlignment="1">
      <alignment horizontal="center"/>
    </xf>
    <xf numFmtId="0" fontId="0" fillId="6" borderId="49" xfId="0" applyFont="1" applyFill="1" applyBorder="1" applyAlignment="1">
      <alignment horizontal="center"/>
    </xf>
    <xf numFmtId="0" fontId="2" fillId="5" borderId="19" xfId="0" applyFont="1" applyFill="1" applyBorder="1" applyAlignment="1">
      <alignment horizontal="left" vertical="center"/>
    </xf>
    <xf numFmtId="0" fontId="2" fillId="5" borderId="24" xfId="0" applyFont="1" applyFill="1" applyBorder="1" applyAlignment="1">
      <alignment horizontal="left" vertical="center"/>
    </xf>
    <xf numFmtId="0" fontId="2" fillId="5" borderId="27" xfId="0" applyFont="1" applyFill="1" applyBorder="1" applyAlignment="1">
      <alignment horizontal="left" vertical="center"/>
    </xf>
    <xf numFmtId="0" fontId="8" fillId="6" borderId="14" xfId="0" applyFont="1" applyFill="1" applyBorder="1" applyAlignment="1">
      <alignment horizontal="center" vertical="center" wrapText="1"/>
    </xf>
    <xf numFmtId="0" fontId="8" fillId="6" borderId="35" xfId="0" applyFont="1" applyFill="1" applyBorder="1" applyAlignment="1">
      <alignment horizontal="center" vertical="center" wrapText="1"/>
    </xf>
    <xf numFmtId="0" fontId="0" fillId="6" borderId="77" xfId="0" applyFont="1" applyFill="1" applyBorder="1" applyAlignment="1">
      <alignment horizontal="left" vertical="center"/>
    </xf>
    <xf numFmtId="0" fontId="0" fillId="6" borderId="60" xfId="0" applyFont="1" applyFill="1" applyBorder="1" applyAlignment="1">
      <alignment horizontal="left" vertical="center"/>
    </xf>
    <xf numFmtId="0" fontId="2" fillId="10" borderId="52" xfId="0" applyFont="1" applyFill="1" applyBorder="1" applyAlignment="1">
      <alignment horizontal="left" vertical="center"/>
    </xf>
    <xf numFmtId="0" fontId="2" fillId="10" borderId="53" xfId="0" applyFont="1" applyFill="1" applyBorder="1" applyAlignment="1">
      <alignment horizontal="left" vertical="center"/>
    </xf>
    <xf numFmtId="0" fontId="2" fillId="10" borderId="79" xfId="0" applyFont="1" applyFill="1" applyBorder="1" applyAlignment="1">
      <alignment horizontal="left" vertical="center"/>
    </xf>
    <xf numFmtId="0" fontId="2" fillId="5" borderId="5" xfId="0" applyFont="1" applyFill="1" applyBorder="1" applyAlignment="1">
      <alignment vertical="center"/>
    </xf>
    <xf numFmtId="0" fontId="0" fillId="6" borderId="14" xfId="0" applyFont="1" applyFill="1" applyBorder="1" applyAlignment="1">
      <alignment horizontal="left" vertical="center"/>
    </xf>
    <xf numFmtId="0" fontId="0" fillId="6" borderId="35" xfId="0" applyFont="1" applyFill="1" applyBorder="1" applyAlignment="1">
      <alignment horizontal="left" vertical="center"/>
    </xf>
    <xf numFmtId="0" fontId="0" fillId="6" borderId="5" xfId="0" applyFill="1" applyBorder="1" applyAlignment="1">
      <alignment horizontal="left"/>
    </xf>
    <xf numFmtId="0" fontId="0" fillId="6" borderId="84" xfId="0" applyFont="1" applyFill="1" applyBorder="1" applyAlignment="1">
      <alignment horizontal="center" vertical="center" wrapText="1"/>
    </xf>
    <xf numFmtId="0" fontId="0" fillId="6" borderId="103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left" vertical="center"/>
    </xf>
    <xf numFmtId="0" fontId="2" fillId="5" borderId="45" xfId="0" applyFont="1" applyFill="1" applyBorder="1" applyAlignment="1">
      <alignment horizontal="left" vertical="center"/>
    </xf>
    <xf numFmtId="0" fontId="2" fillId="5" borderId="35" xfId="0" applyFont="1" applyFill="1" applyBorder="1" applyAlignment="1">
      <alignment horizontal="left" vertical="center"/>
    </xf>
    <xf numFmtId="0" fontId="2" fillId="5" borderId="14" xfId="0" applyFont="1" applyFill="1" applyBorder="1" applyAlignment="1">
      <alignment horizontal="left"/>
    </xf>
    <xf numFmtId="0" fontId="2" fillId="5" borderId="45" xfId="0" applyFont="1" applyFill="1" applyBorder="1" applyAlignment="1">
      <alignment horizontal="left"/>
    </xf>
    <xf numFmtId="0" fontId="2" fillId="5" borderId="35" xfId="0" applyFont="1" applyFill="1" applyBorder="1" applyAlignment="1">
      <alignment horizontal="left"/>
    </xf>
    <xf numFmtId="0" fontId="2" fillId="10" borderId="52" xfId="0" applyFont="1" applyFill="1" applyBorder="1" applyAlignment="1">
      <alignment horizontal="left"/>
    </xf>
    <xf numFmtId="0" fontId="2" fillId="10" borderId="53" xfId="0" applyFont="1" applyFill="1" applyBorder="1" applyAlignment="1">
      <alignment horizontal="left"/>
    </xf>
    <xf numFmtId="0" fontId="0" fillId="3" borderId="45" xfId="3" applyFont="1" applyBorder="1" applyAlignment="1">
      <alignment horizontal="center" vertical="center" wrapText="1"/>
    </xf>
    <xf numFmtId="0" fontId="0" fillId="3" borderId="5" xfId="3" applyFont="1" applyBorder="1" applyAlignment="1">
      <alignment horizontal="center" vertical="center"/>
    </xf>
    <xf numFmtId="0" fontId="1" fillId="3" borderId="14" xfId="3" applyBorder="1" applyAlignment="1">
      <alignment horizontal="center" vertical="center" wrapText="1"/>
    </xf>
    <xf numFmtId="0" fontId="8" fillId="6" borderId="113" xfId="0" applyFont="1" applyFill="1" applyBorder="1" applyAlignment="1">
      <alignment horizontal="center"/>
    </xf>
    <xf numFmtId="0" fontId="8" fillId="6" borderId="57" xfId="0" applyFont="1" applyFill="1" applyBorder="1" applyAlignment="1">
      <alignment horizontal="center"/>
    </xf>
    <xf numFmtId="0" fontId="8" fillId="6" borderId="49" xfId="0" applyFont="1" applyFill="1" applyBorder="1" applyAlignment="1">
      <alignment horizontal="center"/>
    </xf>
    <xf numFmtId="0" fontId="0" fillId="6" borderId="5" xfId="0" applyFont="1" applyFill="1" applyBorder="1" applyAlignment="1">
      <alignment horizontal="left"/>
    </xf>
    <xf numFmtId="0" fontId="8" fillId="3" borderId="123" xfId="3" applyFont="1" applyBorder="1" applyAlignment="1">
      <alignment horizontal="center" vertical="center" wrapText="1"/>
    </xf>
    <xf numFmtId="0" fontId="8" fillId="3" borderId="124" xfId="3" applyFont="1" applyBorder="1" applyAlignment="1">
      <alignment horizontal="center" vertical="center" wrapText="1"/>
    </xf>
    <xf numFmtId="0" fontId="8" fillId="6" borderId="84" xfId="0" applyFont="1" applyFill="1" applyBorder="1" applyAlignment="1">
      <alignment horizontal="center" vertical="center" wrapText="1"/>
    </xf>
    <xf numFmtId="0" fontId="8" fillId="6" borderId="103" xfId="0" applyFont="1" applyFill="1" applyBorder="1" applyAlignment="1">
      <alignment horizontal="center" vertical="center" wrapText="1"/>
    </xf>
    <xf numFmtId="0" fontId="2" fillId="5" borderId="119" xfId="3" applyFont="1" applyFill="1" applyBorder="1" applyAlignment="1">
      <alignment horizontal="left" wrapText="1"/>
    </xf>
    <xf numFmtId="0" fontId="2" fillId="5" borderId="120" xfId="3" applyFont="1" applyFill="1" applyBorder="1" applyAlignment="1">
      <alignment horizontal="left" wrapText="1"/>
    </xf>
    <xf numFmtId="0" fontId="2" fillId="5" borderId="121" xfId="3" applyFont="1" applyFill="1" applyBorder="1" applyAlignment="1">
      <alignment horizontal="left" wrapText="1"/>
    </xf>
    <xf numFmtId="0" fontId="20" fillId="6" borderId="15" xfId="1" applyFont="1" applyFill="1" applyBorder="1" applyAlignment="1">
      <alignment horizontal="left" vertical="center" indent="4" shrinkToFit="1"/>
    </xf>
    <xf numFmtId="0" fontId="20" fillId="6" borderId="55" xfId="1" applyFont="1" applyFill="1" applyBorder="1" applyAlignment="1">
      <alignment horizontal="left" vertical="center" indent="4" shrinkToFit="1"/>
    </xf>
    <xf numFmtId="0" fontId="0" fillId="3" borderId="108" xfId="3" applyFont="1" applyBorder="1" applyAlignment="1">
      <alignment horizontal="center" wrapText="1"/>
    </xf>
    <xf numFmtId="0" fontId="0" fillId="3" borderId="45" xfId="3" applyFont="1" applyBorder="1" applyAlignment="1">
      <alignment horizontal="center" wrapText="1"/>
    </xf>
    <xf numFmtId="0" fontId="0" fillId="3" borderId="109" xfId="3" applyFont="1" applyBorder="1" applyAlignment="1">
      <alignment horizontal="center" wrapText="1"/>
    </xf>
    <xf numFmtId="0" fontId="8" fillId="3" borderId="125" xfId="3" applyFont="1" applyBorder="1" applyAlignment="1">
      <alignment horizontal="center" vertical="center" wrapText="1"/>
    </xf>
    <xf numFmtId="0" fontId="8" fillId="3" borderId="126" xfId="3" applyFont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left" vertical="center"/>
    </xf>
    <xf numFmtId="0" fontId="2" fillId="5" borderId="76" xfId="0" applyFont="1" applyFill="1" applyBorder="1" applyAlignment="1">
      <alignment horizontal="left" vertical="center"/>
    </xf>
    <xf numFmtId="0" fontId="2" fillId="5" borderId="0" xfId="0" applyFont="1" applyFill="1" applyBorder="1" applyAlignment="1">
      <alignment horizontal="left" vertical="center"/>
    </xf>
    <xf numFmtId="0" fontId="0" fillId="6" borderId="14" xfId="0" applyFill="1" applyBorder="1" applyAlignment="1">
      <alignment horizontal="left" indent="1"/>
    </xf>
    <xf numFmtId="0" fontId="0" fillId="6" borderId="45" xfId="0" applyFill="1" applyBorder="1" applyAlignment="1">
      <alignment horizontal="left" indent="1"/>
    </xf>
    <xf numFmtId="0" fontId="0" fillId="6" borderId="35" xfId="0" applyFill="1" applyBorder="1" applyAlignment="1">
      <alignment horizontal="left" indent="1"/>
    </xf>
    <xf numFmtId="0" fontId="17" fillId="5" borderId="0" xfId="0" applyFont="1" applyFill="1" applyAlignment="1">
      <alignment horizontal="center" vertical="center" wrapText="1"/>
    </xf>
    <xf numFmtId="0" fontId="2" fillId="5" borderId="14" xfId="0" applyFont="1" applyFill="1" applyBorder="1" applyAlignment="1">
      <alignment horizontal="left" indent="1"/>
    </xf>
    <xf numFmtId="0" fontId="2" fillId="5" borderId="45" xfId="0" applyFont="1" applyFill="1" applyBorder="1" applyAlignment="1">
      <alignment horizontal="left" indent="1"/>
    </xf>
    <xf numFmtId="0" fontId="2" fillId="5" borderId="35" xfId="0" applyFont="1" applyFill="1" applyBorder="1" applyAlignment="1">
      <alignment horizontal="left" indent="1"/>
    </xf>
    <xf numFmtId="0" fontId="2" fillId="5" borderId="35" xfId="0" applyFont="1" applyFill="1" applyBorder="1" applyAlignment="1">
      <alignment horizontal="left" vertical="center" wrapText="1"/>
    </xf>
    <xf numFmtId="0" fontId="0" fillId="6" borderId="5" xfId="0" applyFill="1" applyBorder="1" applyAlignment="1">
      <alignment horizontal="left" indent="1"/>
    </xf>
    <xf numFmtId="0" fontId="2" fillId="5" borderId="53" xfId="0" applyFont="1" applyFill="1" applyBorder="1" applyAlignment="1">
      <alignment horizontal="left" indent="1"/>
    </xf>
    <xf numFmtId="0" fontId="0" fillId="6" borderId="5" xfId="0" applyFill="1" applyBorder="1" applyAlignment="1">
      <alignment horizontal="left" vertical="center" indent="1"/>
    </xf>
    <xf numFmtId="0" fontId="2" fillId="5" borderId="14" xfId="0" applyFont="1" applyFill="1" applyBorder="1" applyAlignment="1">
      <alignment horizontal="left" vertical="center" indent="1"/>
    </xf>
    <xf numFmtId="0" fontId="2" fillId="5" borderId="45" xfId="0" applyFont="1" applyFill="1" applyBorder="1" applyAlignment="1">
      <alignment horizontal="left" vertical="center" indent="1"/>
    </xf>
    <xf numFmtId="0" fontId="21" fillId="6" borderId="77" xfId="0" applyFont="1" applyFill="1" applyBorder="1" applyAlignment="1">
      <alignment horizontal="left" vertical="center" wrapText="1"/>
    </xf>
    <xf numFmtId="0" fontId="21" fillId="6" borderId="57" xfId="0" applyFont="1" applyFill="1" applyBorder="1" applyAlignment="1">
      <alignment horizontal="left" vertical="center" wrapText="1"/>
    </xf>
    <xf numFmtId="0" fontId="21" fillId="6" borderId="60" xfId="0" applyFont="1" applyFill="1" applyBorder="1" applyAlignment="1">
      <alignment horizontal="left" vertical="center" wrapText="1"/>
    </xf>
    <xf numFmtId="0" fontId="21" fillId="6" borderId="76" xfId="0" applyFont="1" applyFill="1" applyBorder="1" applyAlignment="1">
      <alignment horizontal="left" vertical="center" wrapText="1"/>
    </xf>
    <xf numFmtId="0" fontId="21" fillId="6" borderId="0" xfId="0" applyFont="1" applyFill="1" applyBorder="1" applyAlignment="1">
      <alignment horizontal="left" vertical="center" wrapText="1"/>
    </xf>
    <xf numFmtId="0" fontId="21" fillId="6" borderId="78" xfId="0" applyFont="1" applyFill="1" applyBorder="1" applyAlignment="1">
      <alignment horizontal="left" vertical="center" wrapText="1"/>
    </xf>
    <xf numFmtId="0" fontId="21" fillId="6" borderId="52" xfId="0" applyFont="1" applyFill="1" applyBorder="1" applyAlignment="1">
      <alignment horizontal="left" vertical="center" wrapText="1"/>
    </xf>
    <xf numFmtId="0" fontId="21" fillId="6" borderId="53" xfId="0" applyFont="1" applyFill="1" applyBorder="1" applyAlignment="1">
      <alignment horizontal="left" vertical="center" wrapText="1"/>
    </xf>
    <xf numFmtId="0" fontId="21" fillId="6" borderId="79" xfId="0" applyFont="1" applyFill="1" applyBorder="1" applyAlignment="1">
      <alignment horizontal="left" vertical="center" wrapText="1"/>
    </xf>
    <xf numFmtId="0" fontId="0" fillId="6" borderId="14" xfId="0" applyFill="1" applyBorder="1" applyAlignment="1">
      <alignment horizontal="center"/>
    </xf>
    <xf numFmtId="0" fontId="0" fillId="6" borderId="45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21" fillId="6" borderId="14" xfId="0" applyFont="1" applyFill="1" applyBorder="1" applyAlignment="1">
      <alignment horizontal="left" vertical="center" wrapText="1"/>
    </xf>
    <xf numFmtId="0" fontId="21" fillId="6" borderId="45" xfId="0" applyFont="1" applyFill="1" applyBorder="1" applyAlignment="1">
      <alignment horizontal="left" vertical="center" wrapText="1"/>
    </xf>
    <xf numFmtId="0" fontId="21" fillId="6" borderId="35" xfId="0" applyFont="1" applyFill="1" applyBorder="1" applyAlignment="1">
      <alignment horizontal="left" vertical="center" wrapText="1"/>
    </xf>
    <xf numFmtId="0" fontId="0" fillId="6" borderId="14" xfId="0" applyFill="1" applyBorder="1" applyAlignment="1">
      <alignment horizontal="left" vertical="center" wrapText="1"/>
    </xf>
    <xf numFmtId="0" fontId="0" fillId="6" borderId="45" xfId="0" applyFill="1" applyBorder="1" applyAlignment="1">
      <alignment horizontal="left" vertical="center" wrapText="1"/>
    </xf>
    <xf numFmtId="0" fontId="0" fillId="6" borderId="35" xfId="0" applyFill="1" applyBorder="1" applyAlignment="1">
      <alignment horizontal="left" vertical="center" wrapText="1"/>
    </xf>
    <xf numFmtId="0" fontId="19" fillId="6" borderId="14" xfId="0" applyFont="1" applyFill="1" applyBorder="1" applyAlignment="1">
      <alignment horizontal="left" wrapText="1"/>
    </xf>
    <xf numFmtId="0" fontId="19" fillId="6" borderId="45" xfId="0" applyFont="1" applyFill="1" applyBorder="1" applyAlignment="1">
      <alignment horizontal="left" wrapText="1"/>
    </xf>
    <xf numFmtId="0" fontId="19" fillId="6" borderId="35" xfId="0" applyFont="1" applyFill="1" applyBorder="1" applyAlignment="1">
      <alignment horizontal="left" wrapText="1"/>
    </xf>
    <xf numFmtId="0" fontId="0" fillId="0" borderId="74" xfId="0" applyFont="1" applyBorder="1" applyAlignment="1">
      <alignment horizontal="left" vertical="top"/>
    </xf>
    <xf numFmtId="0" fontId="0" fillId="0" borderId="75" xfId="0" applyFont="1" applyBorder="1" applyAlignment="1">
      <alignment horizontal="left" vertical="top"/>
    </xf>
    <xf numFmtId="0" fontId="0" fillId="0" borderId="65" xfId="0" applyFont="1" applyBorder="1" applyAlignment="1">
      <alignment horizontal="left" vertical="top"/>
    </xf>
    <xf numFmtId="0" fontId="20" fillId="0" borderId="5" xfId="1" applyFont="1" applyProtection="1">
      <alignment horizontal="left" vertical="center" indent="1" shrinkToFit="1"/>
      <protection locked="0"/>
    </xf>
    <xf numFmtId="14" fontId="20" fillId="0" borderId="5" xfId="1" applyNumberFormat="1" applyFont="1" applyProtection="1">
      <alignment horizontal="left" vertical="center" indent="1" shrinkToFit="1"/>
      <protection locked="0"/>
    </xf>
    <xf numFmtId="0" fontId="17" fillId="5" borderId="116" xfId="0" applyFont="1" applyFill="1" applyBorder="1" applyAlignment="1">
      <alignment horizontal="left" wrapText="1"/>
    </xf>
    <xf numFmtId="0" fontId="17" fillId="5" borderId="117" xfId="0" applyFont="1" applyFill="1" applyBorder="1" applyAlignment="1">
      <alignment horizontal="left" wrapText="1"/>
    </xf>
    <xf numFmtId="0" fontId="17" fillId="5" borderId="118" xfId="0" applyFont="1" applyFill="1" applyBorder="1" applyAlignment="1">
      <alignment horizontal="left" wrapText="1"/>
    </xf>
    <xf numFmtId="0" fontId="29" fillId="0" borderId="14" xfId="1" applyFont="1" applyBorder="1" applyAlignment="1" applyProtection="1">
      <alignment horizontal="left" vertical="top" wrapText="1" indent="1" shrinkToFit="1"/>
      <protection locked="0"/>
    </xf>
    <xf numFmtId="0" fontId="29" fillId="0" borderId="45" xfId="1" applyFont="1" applyBorder="1" applyAlignment="1" applyProtection="1">
      <alignment horizontal="left" vertical="top" wrapText="1" indent="1" shrinkToFit="1"/>
      <protection locked="0"/>
    </xf>
    <xf numFmtId="0" fontId="29" fillId="0" borderId="35" xfId="1" applyFont="1" applyBorder="1" applyAlignment="1" applyProtection="1">
      <alignment horizontal="left" vertical="top" wrapText="1" indent="1" shrinkToFit="1"/>
      <protection locked="0"/>
    </xf>
    <xf numFmtId="0" fontId="30" fillId="0" borderId="0" xfId="0" applyFont="1" applyBorder="1" applyAlignment="1">
      <alignment horizontal="left" vertical="top" wrapText="1"/>
    </xf>
    <xf numFmtId="0" fontId="36" fillId="6" borderId="77" xfId="0" applyFont="1" applyFill="1" applyBorder="1" applyAlignment="1">
      <alignment horizontal="center" vertical="center"/>
    </xf>
    <xf numFmtId="0" fontId="36" fillId="6" borderId="52" xfId="0" applyFont="1" applyFill="1" applyBorder="1" applyAlignment="1">
      <alignment horizontal="center" vertical="center"/>
    </xf>
    <xf numFmtId="0" fontId="30" fillId="6" borderId="14" xfId="0" applyFont="1" applyFill="1" applyBorder="1" applyAlignment="1">
      <alignment horizontal="center" vertical="center"/>
    </xf>
    <xf numFmtId="0" fontId="0" fillId="6" borderId="8" xfId="0" applyFont="1" applyFill="1" applyBorder="1" applyAlignment="1">
      <alignment horizontal="center" vertical="center"/>
    </xf>
    <xf numFmtId="0" fontId="0" fillId="6" borderId="47" xfId="0" applyFont="1" applyFill="1" applyBorder="1" applyAlignment="1">
      <alignment horizontal="center" vertical="center"/>
    </xf>
    <xf numFmtId="0" fontId="0" fillId="6" borderId="36" xfId="0" applyFont="1" applyFill="1" applyBorder="1" applyAlignment="1">
      <alignment horizontal="center" vertical="center"/>
    </xf>
    <xf numFmtId="0" fontId="17" fillId="5" borderId="0" xfId="0" applyFont="1" applyFill="1" applyAlignment="1">
      <alignment horizontal="left" vertical="center"/>
    </xf>
    <xf numFmtId="0" fontId="17" fillId="5" borderId="14" xfId="0" applyFont="1" applyFill="1" applyBorder="1" applyAlignment="1">
      <alignment horizontal="center" vertical="center" wrapText="1"/>
    </xf>
    <xf numFmtId="0" fontId="17" fillId="5" borderId="45" xfId="0" applyFont="1" applyFill="1" applyBorder="1" applyAlignment="1">
      <alignment horizontal="center" vertical="center" wrapText="1"/>
    </xf>
    <xf numFmtId="0" fontId="17" fillId="5" borderId="35" xfId="0" applyFont="1" applyFill="1" applyBorder="1" applyAlignment="1">
      <alignment horizontal="center" vertical="center" wrapText="1"/>
    </xf>
    <xf numFmtId="0" fontId="0" fillId="6" borderId="57" xfId="0" applyFont="1" applyFill="1" applyBorder="1" applyAlignment="1">
      <alignment horizontal="center" vertical="center"/>
    </xf>
    <xf numFmtId="0" fontId="0" fillId="6" borderId="60" xfId="0" applyFont="1" applyFill="1" applyBorder="1" applyAlignment="1">
      <alignment horizontal="center" vertical="center"/>
    </xf>
    <xf numFmtId="0" fontId="0" fillId="6" borderId="53" xfId="0" applyFont="1" applyFill="1" applyBorder="1" applyAlignment="1">
      <alignment horizontal="center" vertical="center"/>
    </xf>
    <xf numFmtId="0" fontId="0" fillId="6" borderId="79" xfId="0" applyFont="1" applyFill="1" applyBorder="1" applyAlignment="1">
      <alignment horizontal="center" vertical="center"/>
    </xf>
    <xf numFmtId="0" fontId="8" fillId="6" borderId="77" xfId="0" applyFont="1" applyFill="1" applyBorder="1" applyAlignment="1">
      <alignment horizontal="center" vertical="center"/>
    </xf>
    <xf numFmtId="0" fontId="8" fillId="6" borderId="57" xfId="0" applyFont="1" applyFill="1" applyBorder="1" applyAlignment="1">
      <alignment horizontal="center" vertical="center"/>
    </xf>
    <xf numFmtId="0" fontId="8" fillId="6" borderId="60" xfId="0" applyFont="1" applyFill="1" applyBorder="1" applyAlignment="1">
      <alignment horizontal="center" vertical="center"/>
    </xf>
    <xf numFmtId="0" fontId="8" fillId="6" borderId="52" xfId="0" applyFont="1" applyFill="1" applyBorder="1" applyAlignment="1">
      <alignment horizontal="center" vertical="center"/>
    </xf>
    <xf numFmtId="0" fontId="8" fillId="6" borderId="53" xfId="0" applyFont="1" applyFill="1" applyBorder="1" applyAlignment="1">
      <alignment horizontal="center" vertical="center"/>
    </xf>
    <xf numFmtId="0" fontId="8" fillId="6" borderId="79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47" xfId="0" applyFont="1" applyFill="1" applyBorder="1" applyAlignment="1">
      <alignment horizontal="center" vertical="center"/>
    </xf>
    <xf numFmtId="0" fontId="8" fillId="6" borderId="36" xfId="0" applyFont="1" applyFill="1" applyBorder="1" applyAlignment="1">
      <alignment horizontal="center" vertical="center"/>
    </xf>
    <xf numFmtId="0" fontId="21" fillId="0" borderId="70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30" fillId="0" borderId="0" xfId="0" applyFont="1" applyAlignment="1">
      <alignment horizontal="left" wrapText="1"/>
    </xf>
    <xf numFmtId="0" fontId="0" fillId="0" borderId="69" xfId="0" applyFont="1" applyBorder="1" applyAlignment="1" applyProtection="1">
      <alignment horizontal="left" vertical="top"/>
      <protection locked="0"/>
    </xf>
    <xf numFmtId="0" fontId="0" fillId="0" borderId="70" xfId="0" applyFont="1" applyBorder="1" applyAlignment="1" applyProtection="1">
      <alignment horizontal="left" vertical="top"/>
      <protection locked="0"/>
    </xf>
    <xf numFmtId="0" fontId="0" fillId="0" borderId="67" xfId="0" applyFont="1" applyBorder="1" applyAlignment="1" applyProtection="1">
      <alignment horizontal="left" vertical="top"/>
      <protection locked="0"/>
    </xf>
    <xf numFmtId="0" fontId="0" fillId="0" borderId="0" xfId="0" applyFont="1" applyBorder="1" applyAlignment="1" applyProtection="1">
      <alignment horizontal="left" vertical="top"/>
      <protection locked="0"/>
    </xf>
    <xf numFmtId="0" fontId="0" fillId="0" borderId="72" xfId="0" applyFont="1" applyBorder="1" applyAlignment="1" applyProtection="1">
      <alignment horizontal="left" vertical="top"/>
      <protection locked="0"/>
    </xf>
    <xf numFmtId="0" fontId="0" fillId="0" borderId="66" xfId="0" applyFont="1" applyBorder="1" applyAlignment="1" applyProtection="1">
      <alignment horizontal="left" vertical="top"/>
      <protection locked="0"/>
    </xf>
    <xf numFmtId="0" fontId="17" fillId="5" borderId="14" xfId="0" applyFont="1" applyFill="1" applyBorder="1" applyAlignment="1" applyProtection="1">
      <alignment horizontal="center" vertical="center" wrapText="1"/>
    </xf>
    <xf numFmtId="0" fontId="17" fillId="5" borderId="45" xfId="0" applyFont="1" applyFill="1" applyBorder="1" applyAlignment="1" applyProtection="1">
      <alignment horizontal="center" vertical="center" wrapText="1"/>
    </xf>
    <xf numFmtId="0" fontId="17" fillId="5" borderId="35" xfId="0" applyFont="1" applyFill="1" applyBorder="1" applyAlignment="1" applyProtection="1">
      <alignment horizontal="center" vertical="center" wrapText="1"/>
    </xf>
    <xf numFmtId="0" fontId="20" fillId="6" borderId="5" xfId="1" applyFont="1" applyFill="1" applyProtection="1">
      <alignment horizontal="left" vertical="center" indent="1" shrinkToFit="1"/>
    </xf>
    <xf numFmtId="0" fontId="0" fillId="0" borderId="14" xfId="0" applyFont="1" applyFill="1" applyBorder="1" applyAlignment="1" applyProtection="1">
      <alignment horizontal="center"/>
      <protection locked="0"/>
    </xf>
    <xf numFmtId="0" fontId="0" fillId="0" borderId="45" xfId="0" applyFont="1" applyFill="1" applyBorder="1" applyAlignment="1" applyProtection="1">
      <alignment horizontal="center"/>
      <protection locked="0"/>
    </xf>
    <xf numFmtId="0" fontId="0" fillId="0" borderId="35" xfId="0" applyFont="1" applyFill="1" applyBorder="1" applyAlignment="1" applyProtection="1">
      <alignment horizontal="center"/>
      <protection locked="0"/>
    </xf>
    <xf numFmtId="0" fontId="17" fillId="5" borderId="116" xfId="0" applyFont="1" applyFill="1" applyBorder="1" applyAlignment="1" applyProtection="1">
      <alignment horizontal="left" wrapText="1"/>
    </xf>
    <xf numFmtId="0" fontId="17" fillId="5" borderId="117" xfId="0" applyFont="1" applyFill="1" applyBorder="1" applyAlignment="1" applyProtection="1">
      <alignment horizontal="left" wrapText="1"/>
    </xf>
    <xf numFmtId="0" fontId="17" fillId="5" borderId="118" xfId="0" applyFont="1" applyFill="1" applyBorder="1" applyAlignment="1" applyProtection="1">
      <alignment horizontal="left" wrapText="1"/>
    </xf>
    <xf numFmtId="0" fontId="17" fillId="5" borderId="0" xfId="0" applyFont="1" applyFill="1" applyAlignment="1" applyProtection="1">
      <alignment horizontal="left" vertical="center"/>
    </xf>
    <xf numFmtId="0" fontId="8" fillId="6" borderId="8" xfId="0" applyFont="1" applyFill="1" applyBorder="1" applyAlignment="1" applyProtection="1">
      <alignment horizontal="center" vertical="center"/>
    </xf>
    <xf numFmtId="0" fontId="8" fillId="6" borderId="47" xfId="0" applyFont="1" applyFill="1" applyBorder="1" applyAlignment="1" applyProtection="1">
      <alignment horizontal="center" vertical="center"/>
    </xf>
    <xf numFmtId="0" fontId="8" fillId="6" borderId="36" xfId="0" applyFont="1" applyFill="1" applyBorder="1" applyAlignment="1" applyProtection="1">
      <alignment horizontal="center" vertical="center"/>
    </xf>
    <xf numFmtId="0" fontId="8" fillId="6" borderId="77" xfId="0" applyFont="1" applyFill="1" applyBorder="1" applyAlignment="1" applyProtection="1">
      <alignment horizontal="center" vertical="center"/>
    </xf>
    <xf numFmtId="0" fontId="8" fillId="6" borderId="57" xfId="0" applyFont="1" applyFill="1" applyBorder="1" applyAlignment="1" applyProtection="1">
      <alignment horizontal="center" vertical="center"/>
    </xf>
    <xf numFmtId="0" fontId="8" fillId="6" borderId="60" xfId="0" applyFont="1" applyFill="1" applyBorder="1" applyAlignment="1" applyProtection="1">
      <alignment horizontal="center" vertical="center"/>
    </xf>
    <xf numFmtId="0" fontId="8" fillId="6" borderId="52" xfId="0" applyFont="1" applyFill="1" applyBorder="1" applyAlignment="1" applyProtection="1">
      <alignment horizontal="center" vertical="center"/>
    </xf>
    <xf numFmtId="0" fontId="8" fillId="6" borderId="53" xfId="0" applyFont="1" applyFill="1" applyBorder="1" applyAlignment="1" applyProtection="1">
      <alignment horizontal="center" vertical="center"/>
    </xf>
    <xf numFmtId="0" fontId="8" fillId="6" borderId="79" xfId="0" applyFont="1" applyFill="1" applyBorder="1" applyAlignment="1" applyProtection="1">
      <alignment horizontal="center" vertical="center"/>
    </xf>
    <xf numFmtId="0" fontId="36" fillId="6" borderId="77" xfId="0" applyFont="1" applyFill="1" applyBorder="1" applyAlignment="1" applyProtection="1">
      <alignment horizontal="center" vertical="center"/>
    </xf>
    <xf numFmtId="0" fontId="36" fillId="6" borderId="52" xfId="0" applyFont="1" applyFill="1" applyBorder="1" applyAlignment="1" applyProtection="1">
      <alignment horizontal="center" vertical="center"/>
    </xf>
    <xf numFmtId="0" fontId="0" fillId="6" borderId="8" xfId="0" applyFont="1" applyFill="1" applyBorder="1" applyAlignment="1" applyProtection="1">
      <alignment horizontal="center" vertical="center"/>
    </xf>
    <xf numFmtId="0" fontId="0" fillId="6" borderId="47" xfId="0" applyFont="1" applyFill="1" applyBorder="1" applyAlignment="1" applyProtection="1">
      <alignment horizontal="center" vertical="center"/>
    </xf>
    <xf numFmtId="0" fontId="0" fillId="6" borderId="36" xfId="0" applyFont="1" applyFill="1" applyBorder="1" applyAlignment="1" applyProtection="1">
      <alignment horizontal="center" vertical="center"/>
    </xf>
    <xf numFmtId="0" fontId="0" fillId="6" borderId="57" xfId="0" applyFont="1" applyFill="1" applyBorder="1" applyAlignment="1" applyProtection="1">
      <alignment horizontal="center" vertical="center"/>
    </xf>
    <xf numFmtId="0" fontId="0" fillId="6" borderId="60" xfId="0" applyFont="1" applyFill="1" applyBorder="1" applyAlignment="1" applyProtection="1">
      <alignment horizontal="center" vertical="center"/>
    </xf>
    <xf numFmtId="0" fontId="0" fillId="6" borderId="53" xfId="0" applyFont="1" applyFill="1" applyBorder="1" applyAlignment="1" applyProtection="1">
      <alignment horizontal="center" vertical="center"/>
    </xf>
    <xf numFmtId="0" fontId="0" fillId="6" borderId="79" xfId="0" applyFont="1" applyFill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/>
    </xf>
    <xf numFmtId="0" fontId="0" fillId="0" borderId="69" xfId="0" applyFont="1" applyBorder="1" applyAlignment="1" applyProtection="1">
      <alignment horizontal="left" vertical="top"/>
    </xf>
    <xf numFmtId="0" fontId="0" fillId="0" borderId="70" xfId="0" applyFont="1" applyBorder="1" applyAlignment="1" applyProtection="1">
      <alignment horizontal="left" vertical="top"/>
    </xf>
    <xf numFmtId="0" fontId="0" fillId="0" borderId="67" xfId="0" applyFont="1" applyBorder="1" applyAlignment="1" applyProtection="1">
      <alignment horizontal="left" vertical="top"/>
    </xf>
    <xf numFmtId="0" fontId="0" fillId="0" borderId="0" xfId="0" applyFont="1" applyBorder="1" applyAlignment="1" applyProtection="1">
      <alignment horizontal="left" vertical="top"/>
    </xf>
    <xf numFmtId="0" fontId="0" fillId="0" borderId="72" xfId="0" applyFont="1" applyBorder="1" applyAlignment="1" applyProtection="1">
      <alignment horizontal="left" vertical="top"/>
    </xf>
    <xf numFmtId="0" fontId="0" fillId="0" borderId="66" xfId="0" applyFont="1" applyBorder="1" applyAlignment="1" applyProtection="1">
      <alignment horizontal="left" vertical="top"/>
    </xf>
    <xf numFmtId="0" fontId="21" fillId="0" borderId="70" xfId="0" applyFont="1" applyBorder="1" applyAlignment="1" applyProtection="1">
      <alignment horizontal="left" vertical="top" wrapText="1"/>
    </xf>
    <xf numFmtId="0" fontId="0" fillId="0" borderId="74" xfId="0" applyFont="1" applyBorder="1" applyAlignment="1" applyProtection="1">
      <alignment horizontal="left" vertical="top"/>
    </xf>
    <xf numFmtId="0" fontId="0" fillId="0" borderId="75" xfId="0" applyFont="1" applyBorder="1" applyAlignment="1" applyProtection="1">
      <alignment horizontal="left" vertical="top"/>
    </xf>
    <xf numFmtId="0" fontId="0" fillId="0" borderId="65" xfId="0" applyFont="1" applyBorder="1" applyAlignment="1" applyProtection="1">
      <alignment horizontal="left" vertical="top"/>
    </xf>
    <xf numFmtId="0" fontId="2" fillId="5" borderId="53" xfId="1" applyFont="1" applyFill="1" applyBorder="1" applyAlignment="1" applyProtection="1">
      <alignment horizontal="left" vertical="center" shrinkToFit="1"/>
    </xf>
    <xf numFmtId="0" fontId="23" fillId="0" borderId="0" xfId="0" applyFont="1" applyBorder="1" applyAlignment="1" applyProtection="1">
      <alignment horizontal="left" vertical="top" wrapText="1"/>
    </xf>
    <xf numFmtId="0" fontId="30" fillId="0" borderId="0" xfId="0" applyFont="1" applyBorder="1" applyAlignment="1" applyProtection="1">
      <alignment horizontal="left" vertical="top" wrapText="1"/>
    </xf>
    <xf numFmtId="0" fontId="30" fillId="0" borderId="0" xfId="0" applyFont="1" applyAlignment="1" applyProtection="1">
      <alignment horizontal="left" wrapText="1"/>
    </xf>
    <xf numFmtId="0" fontId="0" fillId="0" borderId="0" xfId="0" applyFont="1" applyAlignment="1" applyProtection="1">
      <alignment horizontal="center"/>
    </xf>
    <xf numFmtId="0" fontId="22" fillId="0" borderId="0" xfId="0" applyFont="1" applyAlignment="1" applyProtection="1">
      <alignment horizontal="center" vertical="center"/>
    </xf>
    <xf numFmtId="0" fontId="21" fillId="0" borderId="0" xfId="0" applyFont="1" applyBorder="1" applyAlignment="1" applyProtection="1">
      <alignment horizontal="left" wrapText="1"/>
    </xf>
    <xf numFmtId="0" fontId="2" fillId="10" borderId="5" xfId="0" applyFont="1" applyFill="1" applyBorder="1" applyAlignment="1" applyProtection="1">
      <alignment horizontal="left" indent="1"/>
    </xf>
    <xf numFmtId="0" fontId="0" fillId="8" borderId="5" xfId="0" applyFill="1" applyBorder="1" applyAlignment="1" applyProtection="1">
      <alignment horizontal="center"/>
    </xf>
    <xf numFmtId="0" fontId="21" fillId="8" borderId="5" xfId="0" applyFont="1" applyFill="1" applyBorder="1" applyAlignment="1" applyProtection="1">
      <alignment horizontal="center" vertical="center"/>
    </xf>
    <xf numFmtId="0" fontId="35" fillId="11" borderId="5" xfId="0" applyFont="1" applyFill="1" applyBorder="1" applyAlignment="1" applyProtection="1">
      <alignment horizontal="left" vertical="center"/>
    </xf>
    <xf numFmtId="0" fontId="34" fillId="6" borderId="80" xfId="0" applyFont="1" applyFill="1" applyBorder="1" applyAlignment="1" applyProtection="1">
      <alignment horizontal="right"/>
    </xf>
    <xf numFmtId="0" fontId="2" fillId="10" borderId="5" xfId="0" applyFont="1" applyFill="1" applyBorder="1" applyAlignment="1" applyProtection="1">
      <alignment horizontal="left"/>
    </xf>
    <xf numFmtId="0" fontId="2" fillId="10" borderId="14" xfId="0" applyFont="1" applyFill="1" applyBorder="1" applyAlignment="1" applyProtection="1">
      <alignment horizontal="left"/>
    </xf>
    <xf numFmtId="0" fontId="2" fillId="10" borderId="35" xfId="0" applyFont="1" applyFill="1" applyBorder="1" applyAlignment="1" applyProtection="1">
      <alignment horizontal="left"/>
    </xf>
    <xf numFmtId="0" fontId="35" fillId="10" borderId="52" xfId="0" applyFont="1" applyFill="1" applyBorder="1" applyAlignment="1" applyProtection="1">
      <alignment horizontal="left" vertical="center"/>
    </xf>
    <xf numFmtId="0" fontId="35" fillId="10" borderId="53" xfId="0" applyFont="1" applyFill="1" applyBorder="1" applyAlignment="1" applyProtection="1">
      <alignment horizontal="left" vertical="center"/>
    </xf>
    <xf numFmtId="0" fontId="0" fillId="0" borderId="76" xfId="0" applyBorder="1" applyAlignment="1" applyProtection="1">
      <alignment horizontal="left" vertical="top" wrapText="1"/>
    </xf>
    <xf numFmtId="0" fontId="0" fillId="0" borderId="0" xfId="0" applyBorder="1" applyAlignment="1" applyProtection="1">
      <alignment horizontal="left" vertical="top" wrapText="1"/>
    </xf>
    <xf numFmtId="0" fontId="0" fillId="0" borderId="74" xfId="0" applyBorder="1" applyAlignment="1" applyProtection="1">
      <alignment horizontal="left" vertical="top"/>
    </xf>
    <xf numFmtId="0" fontId="0" fillId="0" borderId="75" xfId="0" applyBorder="1" applyAlignment="1" applyProtection="1">
      <alignment horizontal="left" vertical="top"/>
    </xf>
    <xf numFmtId="0" fontId="0" fillId="0" borderId="65" xfId="0" applyBorder="1" applyAlignment="1" applyProtection="1">
      <alignment horizontal="left" vertical="top"/>
    </xf>
    <xf numFmtId="0" fontId="0" fillId="0" borderId="69" xfId="0" applyBorder="1" applyAlignment="1" applyProtection="1">
      <alignment horizontal="center" vertical="top"/>
    </xf>
    <xf numFmtId="0" fontId="0" fillId="0" borderId="70" xfId="0" applyBorder="1" applyAlignment="1" applyProtection="1">
      <alignment horizontal="center" vertical="top"/>
    </xf>
    <xf numFmtId="0" fontId="0" fillId="0" borderId="71" xfId="0" applyBorder="1" applyAlignment="1" applyProtection="1">
      <alignment horizontal="center" vertical="top"/>
    </xf>
    <xf numFmtId="0" fontId="0" fillId="0" borderId="67" xfId="0" applyBorder="1" applyAlignment="1" applyProtection="1">
      <alignment horizontal="center" vertical="top"/>
    </xf>
    <xf numFmtId="0" fontId="0" fillId="0" borderId="0" xfId="0" applyBorder="1" applyAlignment="1" applyProtection="1">
      <alignment horizontal="center" vertical="top"/>
    </xf>
    <xf numFmtId="0" fontId="0" fillId="0" borderId="68" xfId="0" applyBorder="1" applyAlignment="1" applyProtection="1">
      <alignment horizontal="center" vertical="top"/>
    </xf>
    <xf numFmtId="0" fontId="0" fillId="0" borderId="72" xfId="0" applyBorder="1" applyAlignment="1" applyProtection="1">
      <alignment horizontal="center" vertical="top"/>
    </xf>
    <xf numFmtId="0" fontId="0" fillId="0" borderId="66" xfId="0" applyBorder="1" applyAlignment="1" applyProtection="1">
      <alignment horizontal="center" vertical="top"/>
    </xf>
    <xf numFmtId="0" fontId="0" fillId="0" borderId="73" xfId="0" applyBorder="1" applyAlignment="1" applyProtection="1">
      <alignment horizontal="center" vertical="top"/>
    </xf>
    <xf numFmtId="0" fontId="0" fillId="0" borderId="16" xfId="0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34" fillId="6" borderId="80" xfId="0" applyFont="1" applyFill="1" applyBorder="1" applyAlignment="1" applyProtection="1">
      <alignment horizontal="right" vertical="center"/>
    </xf>
    <xf numFmtId="0" fontId="34" fillId="6" borderId="101" xfId="0" applyFont="1" applyFill="1" applyBorder="1" applyAlignment="1" applyProtection="1">
      <alignment horizontal="right" vertical="center" wrapText="1"/>
    </xf>
    <xf numFmtId="0" fontId="34" fillId="6" borderId="82" xfId="0" applyFont="1" applyFill="1" applyBorder="1" applyAlignment="1" applyProtection="1">
      <alignment horizontal="right" vertical="center" wrapText="1"/>
    </xf>
    <xf numFmtId="0" fontId="10" fillId="4" borderId="17" xfId="0" applyFont="1" applyFill="1" applyBorder="1" applyAlignment="1">
      <alignment horizontal="right" vertical="center"/>
    </xf>
    <xf numFmtId="0" fontId="10" fillId="4" borderId="18" xfId="0" applyFont="1" applyFill="1" applyBorder="1" applyAlignment="1">
      <alignment horizontal="right" vertical="center"/>
    </xf>
    <xf numFmtId="0" fontId="14" fillId="0" borderId="17" xfId="0" applyFont="1" applyFill="1" applyBorder="1" applyAlignment="1">
      <alignment horizontal="right" vertical="center"/>
    </xf>
    <xf numFmtId="0" fontId="14" fillId="0" borderId="18" xfId="0" applyFont="1" applyFill="1" applyBorder="1" applyAlignment="1">
      <alignment horizontal="right" vertical="center"/>
    </xf>
    <xf numFmtId="0" fontId="14" fillId="0" borderId="28" xfId="0" applyFont="1" applyBorder="1" applyAlignment="1">
      <alignment horizontal="right" vertical="center"/>
    </xf>
    <xf numFmtId="0" fontId="14" fillId="0" borderId="29" xfId="0" applyFont="1" applyBorder="1" applyAlignment="1">
      <alignment horizontal="right" vertical="center"/>
    </xf>
    <xf numFmtId="0" fontId="8" fillId="0" borderId="0" xfId="0" applyFont="1" applyAlignment="1" applyProtection="1">
      <alignment horizontal="left"/>
      <protection locked="0"/>
    </xf>
    <xf numFmtId="0" fontId="12" fillId="0" borderId="33" xfId="0" applyFont="1" applyBorder="1" applyAlignment="1">
      <alignment horizontal="right" vertical="center"/>
    </xf>
    <xf numFmtId="0" fontId="12" fillId="0" borderId="34" xfId="0" applyFont="1" applyBorder="1" applyAlignment="1">
      <alignment horizontal="right" vertic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9" fillId="0" borderId="23" xfId="0" applyFont="1" applyFill="1" applyBorder="1" applyAlignment="1">
      <alignment horizontal="left" vertical="center"/>
    </xf>
    <xf numFmtId="0" fontId="9" fillId="0" borderId="24" xfId="0" applyFont="1" applyFill="1" applyBorder="1" applyAlignment="1">
      <alignment horizontal="left" vertical="center"/>
    </xf>
    <xf numFmtId="0" fontId="3" fillId="0" borderId="23" xfId="0" applyFont="1" applyBorder="1" applyAlignment="1">
      <alignment horizontal="right" vertical="center"/>
    </xf>
    <xf numFmtId="0" fontId="3" fillId="0" borderId="27" xfId="0" applyFont="1" applyBorder="1" applyAlignment="1">
      <alignment horizontal="right" vertical="center"/>
    </xf>
    <xf numFmtId="0" fontId="10" fillId="4" borderId="28" xfId="0" applyFont="1" applyFill="1" applyBorder="1" applyAlignment="1">
      <alignment horizontal="right" vertical="center"/>
    </xf>
    <xf numFmtId="0" fontId="10" fillId="4" borderId="29" xfId="0" applyFont="1" applyFill="1" applyBorder="1" applyAlignment="1">
      <alignment horizontal="right" vertical="center"/>
    </xf>
    <xf numFmtId="0" fontId="9" fillId="0" borderId="10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10" fillId="0" borderId="17" xfId="0" applyFont="1" applyBorder="1" applyAlignment="1">
      <alignment horizontal="right" vertical="center"/>
    </xf>
    <xf numFmtId="0" fontId="10" fillId="0" borderId="18" xfId="0" applyFont="1" applyBorder="1" applyAlignment="1">
      <alignment horizontal="right" vertical="center"/>
    </xf>
    <xf numFmtId="0" fontId="11" fillId="4" borderId="28" xfId="0" applyFont="1" applyFill="1" applyBorder="1" applyAlignment="1">
      <alignment horizontal="right" vertical="center"/>
    </xf>
    <xf numFmtId="0" fontId="11" fillId="4" borderId="29" xfId="0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 wrapText="1"/>
    </xf>
    <xf numFmtId="0" fontId="18" fillId="0" borderId="76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left" vertical="top" wrapText="1"/>
    </xf>
    <xf numFmtId="0" fontId="18" fillId="0" borderId="78" xfId="0" applyFont="1" applyBorder="1" applyAlignment="1">
      <alignment horizontal="left" vertical="top" wrapText="1"/>
    </xf>
    <xf numFmtId="0" fontId="18" fillId="0" borderId="76" xfId="0" applyFont="1" applyBorder="1" applyAlignment="1">
      <alignment vertical="top" wrapText="1"/>
    </xf>
    <xf numFmtId="0" fontId="18" fillId="0" borderId="0" xfId="0" applyFont="1" applyBorder="1" applyAlignment="1">
      <alignment vertical="top" wrapText="1"/>
    </xf>
    <xf numFmtId="0" fontId="18" fillId="0" borderId="78" xfId="0" applyFont="1" applyBorder="1" applyAlignment="1">
      <alignment vertical="top" wrapText="1"/>
    </xf>
    <xf numFmtId="0" fontId="2" fillId="5" borderId="0" xfId="0" applyFont="1" applyFill="1" applyAlignment="1">
      <alignment horizontal="left"/>
    </xf>
    <xf numFmtId="0" fontId="20" fillId="0" borderId="14" xfId="1" applyFont="1" applyBorder="1" applyAlignment="1" applyProtection="1">
      <alignment horizontal="center" vertical="center" shrinkToFit="1"/>
      <protection locked="0"/>
    </xf>
    <xf numFmtId="0" fontId="20" fillId="0" borderId="45" xfId="1" applyFont="1" applyBorder="1" applyAlignment="1" applyProtection="1">
      <alignment horizontal="center" vertical="center" shrinkToFit="1"/>
      <protection locked="0"/>
    </xf>
    <xf numFmtId="0" fontId="20" fillId="0" borderId="35" xfId="1" applyFont="1" applyBorder="1" applyAlignment="1" applyProtection="1">
      <alignment horizontal="center" vertical="center" shrinkToFit="1"/>
      <protection locked="0"/>
    </xf>
    <xf numFmtId="0" fontId="2" fillId="5" borderId="0" xfId="0" applyFont="1" applyFill="1" applyAlignment="1">
      <alignment horizontal="left" vertical="center"/>
    </xf>
    <xf numFmtId="0" fontId="2" fillId="5" borderId="0" xfId="0" applyFont="1" applyFill="1" applyBorder="1" applyAlignment="1">
      <alignment horizontal="center" vertical="top" wrapText="1"/>
    </xf>
    <xf numFmtId="0" fontId="18" fillId="6" borderId="8" xfId="0" applyFont="1" applyFill="1" applyBorder="1" applyAlignment="1">
      <alignment horizontal="left" vertical="top"/>
    </xf>
    <xf numFmtId="0" fontId="18" fillId="6" borderId="47" xfId="0" applyFont="1" applyFill="1" applyBorder="1" applyAlignment="1">
      <alignment horizontal="left" vertical="top"/>
    </xf>
    <xf numFmtId="0" fontId="18" fillId="6" borderId="36" xfId="0" applyFont="1" applyFill="1" applyBorder="1" applyAlignment="1">
      <alignment horizontal="left" vertical="top"/>
    </xf>
    <xf numFmtId="0" fontId="20" fillId="6" borderId="5" xfId="1" applyFont="1" applyFill="1">
      <alignment horizontal="left" vertical="center" indent="1" shrinkToFit="1"/>
    </xf>
    <xf numFmtId="0" fontId="20" fillId="0" borderId="14" xfId="1" applyFont="1" applyBorder="1" applyAlignment="1" applyProtection="1">
      <alignment horizontal="center" vertical="center" wrapText="1" shrinkToFit="1"/>
      <protection locked="0"/>
    </xf>
    <xf numFmtId="0" fontId="20" fillId="0" borderId="45" xfId="1" applyFont="1" applyBorder="1" applyAlignment="1" applyProtection="1">
      <alignment horizontal="center" vertical="center" wrapText="1" shrinkToFit="1"/>
      <protection locked="0"/>
    </xf>
    <xf numFmtId="0" fontId="20" fillId="0" borderId="35" xfId="1" applyFont="1" applyBorder="1" applyAlignment="1" applyProtection="1">
      <alignment horizontal="center" vertical="center" wrapText="1" shrinkToFit="1"/>
      <protection locked="0"/>
    </xf>
    <xf numFmtId="0" fontId="20" fillId="0" borderId="14" xfId="1" applyFont="1" applyBorder="1" applyAlignment="1" applyProtection="1">
      <alignment horizontal="left" vertical="center" wrapText="1" shrinkToFit="1"/>
      <protection locked="0"/>
    </xf>
    <xf numFmtId="0" fontId="20" fillId="0" borderId="45" xfId="1" applyFont="1" applyBorder="1" applyAlignment="1" applyProtection="1">
      <alignment horizontal="left" vertical="center" wrapText="1" shrinkToFit="1"/>
      <protection locked="0"/>
    </xf>
    <xf numFmtId="0" fontId="20" fillId="0" borderId="35" xfId="1" applyFont="1" applyBorder="1" applyAlignment="1" applyProtection="1">
      <alignment horizontal="left" vertical="center" wrapText="1" shrinkToFit="1"/>
      <protection locked="0"/>
    </xf>
    <xf numFmtId="0" fontId="18" fillId="6" borderId="14" xfId="0" applyFont="1" applyFill="1" applyBorder="1" applyAlignment="1">
      <alignment horizontal="left" vertical="center"/>
    </xf>
    <xf numFmtId="0" fontId="18" fillId="6" borderId="45" xfId="0" applyFont="1" applyFill="1" applyBorder="1" applyAlignment="1">
      <alignment horizontal="left" vertical="center"/>
    </xf>
    <xf numFmtId="0" fontId="20" fillId="0" borderId="8" xfId="1" applyFont="1" applyBorder="1" applyProtection="1">
      <alignment horizontal="left" vertical="center" indent="1" shrinkToFit="1"/>
      <protection locked="0"/>
    </xf>
    <xf numFmtId="0" fontId="0" fillId="0" borderId="69" xfId="0" applyFont="1" applyBorder="1" applyAlignment="1" applyProtection="1">
      <alignment horizontal="center" vertical="top"/>
      <protection locked="0"/>
    </xf>
    <xf numFmtId="0" fontId="0" fillId="0" borderId="70" xfId="0" applyFont="1" applyBorder="1" applyAlignment="1" applyProtection="1">
      <alignment horizontal="center" vertical="top"/>
      <protection locked="0"/>
    </xf>
    <xf numFmtId="0" fontId="0" fillId="0" borderId="71" xfId="0" applyFont="1" applyBorder="1" applyAlignment="1" applyProtection="1">
      <alignment horizontal="center" vertical="top"/>
      <protection locked="0"/>
    </xf>
    <xf numFmtId="0" fontId="0" fillId="0" borderId="67" xfId="0" applyFont="1" applyBorder="1" applyAlignment="1" applyProtection="1">
      <alignment horizontal="center" vertical="top"/>
      <protection locked="0"/>
    </xf>
    <xf numFmtId="0" fontId="0" fillId="0" borderId="0" xfId="0" applyFont="1" applyBorder="1" applyAlignment="1" applyProtection="1">
      <alignment horizontal="center" vertical="top"/>
      <protection locked="0"/>
    </xf>
    <xf numFmtId="0" fontId="0" fillId="0" borderId="68" xfId="0" applyFont="1" applyBorder="1" applyAlignment="1" applyProtection="1">
      <alignment horizontal="center" vertical="top"/>
      <protection locked="0"/>
    </xf>
    <xf numFmtId="0" fontId="0" fillId="0" borderId="72" xfId="0" applyFont="1" applyBorder="1" applyAlignment="1" applyProtection="1">
      <alignment horizontal="center" vertical="top"/>
      <protection locked="0"/>
    </xf>
    <xf numFmtId="0" fontId="0" fillId="0" borderId="66" xfId="0" applyFont="1" applyBorder="1" applyAlignment="1" applyProtection="1">
      <alignment horizontal="center" vertical="top"/>
      <protection locked="0"/>
    </xf>
    <xf numFmtId="0" fontId="0" fillId="0" borderId="73" xfId="0" applyFont="1" applyBorder="1" applyAlignment="1" applyProtection="1">
      <alignment horizontal="center" vertical="top"/>
      <protection locked="0"/>
    </xf>
    <xf numFmtId="0" fontId="20" fillId="6" borderId="61" xfId="1" applyFont="1" applyFill="1" applyBorder="1">
      <alignment horizontal="left" vertical="center" indent="1" shrinkToFit="1"/>
    </xf>
    <xf numFmtId="0" fontId="20" fillId="6" borderId="5" xfId="1" applyFont="1" applyFill="1" applyBorder="1">
      <alignment horizontal="left" vertical="center" indent="1" shrinkToFit="1"/>
    </xf>
    <xf numFmtId="0" fontId="0" fillId="6" borderId="55" xfId="0" applyFill="1" applyBorder="1" applyAlignment="1">
      <alignment horizontal="center"/>
    </xf>
    <xf numFmtId="0" fontId="0" fillId="6" borderId="55" xfId="0" applyFont="1" applyFill="1" applyBorder="1" applyAlignment="1">
      <alignment horizontal="center"/>
    </xf>
    <xf numFmtId="0" fontId="0" fillId="6" borderId="83" xfId="0" applyFont="1" applyFill="1" applyBorder="1" applyAlignment="1">
      <alignment horizontal="center"/>
    </xf>
    <xf numFmtId="0" fontId="20" fillId="6" borderId="85" xfId="1" applyFont="1" applyFill="1" applyBorder="1" applyAlignment="1">
      <alignment horizontal="left" vertical="center" indent="1" shrinkToFit="1"/>
    </xf>
    <xf numFmtId="0" fontId="20" fillId="6" borderId="80" xfId="1" applyFont="1" applyFill="1" applyBorder="1" applyAlignment="1">
      <alignment horizontal="left" vertical="center" indent="1" shrinkToFit="1"/>
    </xf>
    <xf numFmtId="0" fontId="20" fillId="6" borderId="87" xfId="1" applyFont="1" applyFill="1" applyBorder="1" applyAlignment="1">
      <alignment horizontal="left" vertical="center" indent="1" shrinkToFit="1"/>
    </xf>
    <xf numFmtId="0" fontId="20" fillId="6" borderId="81" xfId="1" applyFont="1" applyFill="1" applyBorder="1" applyAlignment="1">
      <alignment horizontal="left" vertical="center" indent="1" shrinkToFit="1"/>
    </xf>
    <xf numFmtId="0" fontId="20" fillId="6" borderId="82" xfId="1" applyFont="1" applyFill="1" applyBorder="1" applyAlignment="1">
      <alignment horizontal="left" vertical="center" indent="1" shrinkToFit="1"/>
    </xf>
    <xf numFmtId="0" fontId="20" fillId="6" borderId="85" xfId="1" applyFont="1" applyFill="1" applyBorder="1">
      <alignment horizontal="left" vertical="center" indent="1" shrinkToFit="1"/>
    </xf>
    <xf numFmtId="0" fontId="20" fillId="6" borderId="80" xfId="1" applyFont="1" applyFill="1" applyBorder="1">
      <alignment horizontal="left" vertical="center" indent="1" shrinkToFit="1"/>
    </xf>
    <xf numFmtId="0" fontId="18" fillId="0" borderId="0" xfId="0" applyFont="1" applyAlignment="1">
      <alignment horizontal="left" vertical="center" wrapText="1"/>
    </xf>
    <xf numFmtId="0" fontId="0" fillId="0" borderId="16" xfId="0" applyFont="1" applyBorder="1" applyAlignment="1">
      <alignment horizontal="center"/>
    </xf>
    <xf numFmtId="0" fontId="20" fillId="6" borderId="103" xfId="1" applyFont="1" applyFill="1" applyBorder="1">
      <alignment horizontal="left" vertical="center" indent="1" shrinkToFit="1"/>
    </xf>
    <xf numFmtId="0" fontId="20" fillId="6" borderId="36" xfId="1" applyFont="1" applyFill="1" applyBorder="1">
      <alignment horizontal="left" vertical="center" indent="1" shrinkToFit="1"/>
    </xf>
    <xf numFmtId="0" fontId="20" fillId="6" borderId="84" xfId="1" applyFont="1" applyFill="1" applyBorder="1">
      <alignment horizontal="left" vertical="center" indent="1" shrinkToFit="1"/>
    </xf>
    <xf numFmtId="0" fontId="20" fillId="6" borderId="8" xfId="1" applyFont="1" applyFill="1" applyBorder="1">
      <alignment horizontal="left" vertical="center" indent="1" shrinkToFit="1"/>
    </xf>
    <xf numFmtId="0" fontId="18" fillId="8" borderId="0" xfId="0" applyNumberFormat="1" applyFont="1" applyFill="1" applyBorder="1" applyAlignment="1">
      <alignment horizontal="center"/>
    </xf>
    <xf numFmtId="0" fontId="10" fillId="6" borderId="87" xfId="0" applyFont="1" applyFill="1" applyBorder="1" applyAlignment="1">
      <alignment horizontal="left"/>
    </xf>
    <xf numFmtId="0" fontId="10" fillId="6" borderId="81" xfId="0" applyFont="1" applyFill="1" applyBorder="1" applyAlignment="1">
      <alignment horizontal="left"/>
    </xf>
    <xf numFmtId="0" fontId="10" fillId="6" borderId="102" xfId="0" applyFont="1" applyFill="1" applyBorder="1" applyAlignment="1">
      <alignment horizontal="left"/>
    </xf>
    <xf numFmtId="0" fontId="18" fillId="6" borderId="93" xfId="0" applyFont="1" applyFill="1" applyBorder="1" applyAlignment="1">
      <alignment horizontal="center" vertical="center"/>
    </xf>
    <xf numFmtId="0" fontId="18" fillId="6" borderId="94" xfId="0" applyFont="1" applyFill="1" applyBorder="1" applyAlignment="1">
      <alignment horizontal="center" vertical="center"/>
    </xf>
    <xf numFmtId="0" fontId="18" fillId="6" borderId="104" xfId="0" applyFont="1" applyFill="1" applyBorder="1" applyAlignment="1">
      <alignment horizontal="center" vertical="center"/>
    </xf>
    <xf numFmtId="0" fontId="18" fillId="6" borderId="105" xfId="0" applyFont="1" applyFill="1" applyBorder="1" applyAlignment="1">
      <alignment horizontal="center" vertical="center"/>
    </xf>
    <xf numFmtId="0" fontId="0" fillId="6" borderId="106" xfId="0" applyFont="1" applyFill="1" applyBorder="1" applyAlignment="1">
      <alignment horizontal="center" vertical="center"/>
    </xf>
    <xf numFmtId="0" fontId="0" fillId="6" borderId="107" xfId="0" applyFont="1" applyFill="1" applyBorder="1" applyAlignment="1">
      <alignment horizontal="center" vertical="center"/>
    </xf>
  </cellXfs>
  <cellStyles count="7">
    <cellStyle name="20% - Accent1" xfId="3" builtinId="30" customBuiltin="1"/>
    <cellStyle name="Accent1" xfId="2" builtinId="29"/>
    <cellStyle name="Bad" xfId="4" builtinId="27"/>
    <cellStyle name="Normal" xfId="0" builtinId="0"/>
    <cellStyle name="Note" xfId="1" builtinId="10" customBuiltin="1"/>
    <cellStyle name="Upis kn" xfId="6" xr:uid="{00000000-0005-0000-0000-000005000000}"/>
    <cellStyle name="Upis text" xfId="5" xr:uid="{00000000-0005-0000-0000-000006000000}"/>
  </cellStyles>
  <dxfs count="71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justify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justify" vertical="bottom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 patternType="solid">
          <bgColor theme="4" tint="0.79998168889431442"/>
        </patternFill>
      </fill>
    </dxf>
    <dxf>
      <font>
        <color rgb="FFC00000"/>
      </font>
      <fill>
        <patternFill patternType="solid">
          <bgColor theme="4" tint="0.79998168889431442"/>
        </patternFill>
      </fill>
    </dxf>
    <dxf>
      <font>
        <condense val="0"/>
        <extend val="0"/>
        <color rgb="FF9C0006"/>
      </font>
      <fill>
        <patternFill patternType="solid">
          <bgColor theme="4" tint="0.79998168889431442"/>
        </patternFill>
      </fill>
    </dxf>
    <dxf>
      <font>
        <color rgb="FFC00000"/>
      </font>
      <fill>
        <patternFill patternType="solid">
          <bgColor theme="4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9525</xdr:rowOff>
    </xdr:from>
    <xdr:to>
      <xdr:col>1</xdr:col>
      <xdr:colOff>1590675</xdr:colOff>
      <xdr:row>2</xdr:row>
      <xdr:rowOff>171856</xdr:rowOff>
    </xdr:to>
    <xdr:pic>
      <xdr:nvPicPr>
        <xdr:cNvPr id="2" name="Picture 1" descr="SAMOBORSKI SPORTSKI SAVEZ logotip kolor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9525"/>
          <a:ext cx="1590675" cy="543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304800</xdr:colOff>
      <xdr:row>37</xdr:row>
      <xdr:rowOff>9525</xdr:rowOff>
    </xdr:from>
    <xdr:ext cx="5895975" cy="1182052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 txBox="1"/>
      </xdr:nvSpPr>
      <xdr:spPr>
        <a:xfrm>
          <a:off x="9496425" y="7391400"/>
          <a:ext cx="5895975" cy="11820525"/>
        </a:xfrm>
        <a:prstGeom prst="rect">
          <a:avLst/>
        </a:prstGeom>
        <a:solidFill>
          <a:srgbClr val="FFFFE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Financijski plan udruga</a:t>
          </a: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Prema Zakonu o financijskom poslovanju i računovodstvu neprofitnih organizacija (NN broj 121/2014.), koji se primjenjuje od 1. 1. 2015. g., sve udruge koje vode dvojno knjigovodstvo imaju obvezu do kraja ove godine na najvišim tijelima udruge donijeti dva važna dokumenta za poslovanje u dolazećoj 2019. g. - program rada i financijski plan.</a:t>
          </a: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Zakonodavac je obvezao udruge da program rada i financijski plan moraju donijeti do 31. 12. tekuće godine za sljedeću poslovnu godinu.</a:t>
          </a:r>
        </a:p>
        <a:p>
          <a:endParaRPr lang="hr-HR" sz="1000">
            <a:solidFill>
              <a:schemeClr val="tx1"/>
            </a:solidFill>
            <a:latin typeface="+mn-lt"/>
            <a:ea typeface="+mn-ea"/>
            <a:cs typeface="Arial" pitchFamily="34" charset="0"/>
          </a:endParaRP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Sadržaj financijskog plana:</a:t>
          </a:r>
          <a:endParaRPr lang="hr-HR" sz="1000">
            <a:latin typeface="+mn-lt"/>
            <a:cs typeface="Arial" pitchFamily="34" charset="0"/>
          </a:endParaRP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•plan prihoda i rashoda </a:t>
          </a:r>
          <a:endParaRPr lang="hr-HR" sz="1000">
            <a:latin typeface="+mn-lt"/>
            <a:cs typeface="Arial" pitchFamily="34" charset="0"/>
          </a:endParaRP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•plan zaduživanja i otplata,</a:t>
          </a:r>
          <a:endParaRPr lang="hr-HR" sz="1000">
            <a:latin typeface="+mn-lt"/>
            <a:cs typeface="Arial" pitchFamily="34" charset="0"/>
          </a:endParaRP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•obrazloženje financijskog plana.</a:t>
          </a:r>
          <a:endParaRPr lang="hr-HR" sz="1000">
            <a:latin typeface="+mn-lt"/>
            <a:cs typeface="Arial" pitchFamily="34" charset="0"/>
          </a:endParaRP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 </a:t>
          </a:r>
          <a:endParaRPr lang="hr-HR" sz="1000">
            <a:latin typeface="+mn-lt"/>
            <a:cs typeface="Arial" pitchFamily="34" charset="0"/>
          </a:endParaRP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Zakonski zastupnik odgovoran je za zakonito i pravilno izvršavanje financijskog plana. </a:t>
          </a: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Podsjećamo da je za nedonošenje programa rada i financijskog plana do 31.12.2018.g. predviđena </a:t>
          </a:r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novčana kazna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:</a:t>
          </a: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- od 5.000,00 do 200.000,00 kn za neprofitnu organizaciju koja vodi dvojno    knjigovodstvo;</a:t>
          </a: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- od 5.000,00 do 20.000,00 kn za zakonskog zastupnika neprofitne organizacije.</a:t>
          </a:r>
        </a:p>
        <a:p>
          <a:endParaRPr lang="hr-HR" sz="1000">
            <a:solidFill>
              <a:schemeClr val="tx1"/>
            </a:solidFill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Značajna odstupanja plana odnosno </a:t>
          </a:r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izmjene i dopune financijskog plana (rebalans)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, provode se tijekom godine po postupku za donošenje financijskog plana, odnosno tijelo koje usvaja plan prihvaća i izmjene i dopune.</a:t>
          </a:r>
          <a:endParaRPr lang="hr-HR" sz="1000">
            <a:latin typeface="+mn-lt"/>
            <a:cs typeface="Arial" pitchFamily="34" charset="0"/>
          </a:endParaRPr>
        </a:p>
        <a:p>
          <a:endParaRPr lang="hr-HR" sz="1000">
            <a:solidFill>
              <a:schemeClr val="tx1"/>
            </a:solidFill>
            <a:latin typeface="+mn-lt"/>
            <a:ea typeface="+mn-ea"/>
            <a:cs typeface="Arial" pitchFamily="34" charset="0"/>
          </a:endParaRP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I. P R I H O D I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31 - PRIHODI OD PRODAJE ROBE I PRUŽENIH USLUGA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 - obuhvaćaju prihode koje udruga ostvari od kupaca prodajom roba ili/i pružanjem usluga.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32 - PRIHODI OD ČLANARINA I ČLANSKIH DOPRINOSA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 - obuhvaćaju prihode koji se ostvaruju od obveznih kontinuiranih uplata članova udruge.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33 - PRIHODI PO POSEBNIM PROPISIMA 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- obuhvaćaju prihode koje neprofitna organizacija ostvaruje u skladu sa Zakonom i drugim propisima iz Državnog proračuna i proračuna jedinica lokalne samouprave.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34 - PRIHODI OD IMOVINE 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- obuhvaćaju prihode od financijske i prihode od nefinancijske imovine.</a:t>
          </a: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Prihodi od financijske imovine su: kamate za dane kredite i zajmove, na oročena sredstva, depozite po viđenju, zatezne kamate, pozitivne tečajne razlike.</a:t>
          </a: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Prihodi od nefinancijske imovine su: prihodi od zakupa i iznajmljivanja imovine te ostali prihodi od nefinancijske imovine.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35 - PRIHODI OD DONACIJA- 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obuhvaćaju novac i drugu imovinu koju, bez obveze vraćanja ili protučinidbe, neprofitna organizacija dobije iz Državnog proračuna, proračuna jedinica lokalne i regionalne samouprave, od inozemnih vlada i međunarodnih institucija, od trgovačkih društava i drugih pravnih osoba, te od građana i kućanstava.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36 - OSTALI PRIHODI 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- obuhvaćaju prihode od naknade štete, refundacija te prihode od prodaje dugotrajne nematerijalne i materijalne imovine. Unutar ove skupine evidentira se otpis obveza i naplaćena otpisana potraživanja.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37 - PRIHODI OD POVEZANIH NEPROFITNIH ORGANIZACIJA 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- obuhvaćaju tekuće i kapitalne prijenose koje neprofitna organizacija ostvari od drugih neprofitnih organizacija s kojima je povezana osnivačkim, odnosno drugim općim aktima.</a:t>
          </a:r>
        </a:p>
        <a:p>
          <a:endParaRPr lang="hr-HR" sz="1000">
            <a:solidFill>
              <a:schemeClr val="tx1"/>
            </a:solidFill>
            <a:latin typeface="+mn-lt"/>
            <a:ea typeface="+mn-ea"/>
            <a:cs typeface="Arial" pitchFamily="34" charset="0"/>
          </a:endParaRP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II. R A S H O D I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41 - RASHODI ZA RADNIKE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 - obuhvaćaju plaće u bruto iznosu, ostale rashode za radnike - jubilarne nagrade, otpremnine, darove djeci radnika, smrtni slučaj te doprinose na plaću.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42 - MATERIJALNI RASHODI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 - obuhvaćaju troškove korištenja usluga i dobara za redovno funkcioniranje i obavljanje djelatnosti. Naknade troškova radnicima uključuju rashode za službena putovanja, rashode za prijevoz, rad na terenu i odvojeni život te rashode za stručno usavršavanje radnika. Naknade ostalim osobama izvan radnog odnosa uključuju naknade za rad (porezi, doprinosi i sl.), naknade za službena putovanja. Tekuće i investicijsko održavanje podrazumijeva aktivnosti kojima se imovina održava ili vraća u funkcionalno stanje, kao što su: servisiranje uređaja i opreme, uređenje unutarnjih i vanjskih zidova, popravci i zamjene dotrajalih dijelova, periodični remonti opreme i sl., te troškovi natjecanja. </a:t>
          </a: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Sitni inventar je dugotrajna materijalna imovina koja se zbog pojedinačne nabavne vrijednosti manje od 3.500 kuna</a:t>
          </a:r>
          <a:r>
            <a:rPr lang="hr-HR" sz="1000" baseline="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 razvstava u sitan inventar.</a:t>
          </a:r>
          <a:endParaRPr lang="hr-HR" sz="1000">
            <a:solidFill>
              <a:schemeClr val="tx1"/>
            </a:solidFill>
            <a:latin typeface="+mn-lt"/>
            <a:ea typeface="+mn-ea"/>
            <a:cs typeface="Arial" pitchFamily="34" charset="0"/>
          </a:endParaRP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43 - RASHODI AMORTIZACIJE 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- obuhvaćaju obračun amortizacije u vijeku uporabe prema propisanim stopama amortizacije (amortizacija se počinje obračunavati od prvog idućeg mjeseca u kojem je imovina predana u upotrebu).</a:t>
          </a:r>
        </a:p>
        <a:p>
          <a:r>
            <a:rPr lang="hr-HR" sz="1000" baseline="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Naime, dugotrajna imovina vrijednosti veće od 3.500 kn ne predstavlja rashod  pri nabavi već se u rashode priznaje u korisnim  vijeku uporabe (amortizacija).</a:t>
          </a:r>
          <a:endParaRPr lang="hr-HR" sz="1000">
            <a:solidFill>
              <a:schemeClr val="tx1"/>
            </a:solidFill>
            <a:latin typeface="+mn-lt"/>
            <a:ea typeface="+mn-ea"/>
            <a:cs typeface="Arial" pitchFamily="34" charset="0"/>
          </a:endParaRP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44 - FINANCIJSKI RASHODI 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- obuhvaćaju rashode za kamate, rashode za bankarske usluge i usluge platnog prometa, negativne tečajne razlike, zatezne kamate te ostale nespomenute financijske rashode.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45 – DONACIJE 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su tekući i kapitalni prijenosi sredstava inozemnim vladama i međunarodnim organizacijama, jedinicama lokalne, regionalne samouprave, građanima i kućanstvima, poduzetnicima, te ostalim krajnjim korisnicima. </a:t>
          </a: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Tekuće donacije uključuju i prijenos u naravi kao što su hrana, odjeća, lijekovi  koje neprofitna organizacija može davati krajnjim korisnicima.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46 - OSTALI RASHODI 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- obuhvaćaju kazne, penale, naknade štete, neotpisanu vrijednost i druge rashode otuđene i rashodovane imovine, otpisana potraživanja, rashode za ostala porezna davanja, te ostale nespomenute rashode.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47 - RASHODI VEZANI UZ FINANCIRANJE POVEZANIH NEPROFITNIH ORGANIZACIJA 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- obuhvaćaju tekuće ili kapitalne prijenose sredstava drugim neprofitnim organizacijama s kojima je neprofitna </a:t>
          </a:r>
          <a:r>
            <a:rPr lang="hr-HR" sz="1000">
              <a:latin typeface="+mn-lt"/>
              <a:cs typeface="Arial" pitchFamily="34" charset="0"/>
            </a:rPr>
            <a:t> organizacija  povezana  osnivačkim,  odnosno drugim općim aktom</a:t>
          </a:r>
        </a:p>
        <a:p>
          <a:endParaRPr lang="hr-HR" sz="1000">
            <a:solidFill>
              <a:schemeClr val="tx1"/>
            </a:solidFill>
            <a:latin typeface="+mn-lt"/>
            <a:ea typeface="+mn-ea"/>
            <a:cs typeface="Arial" pitchFamily="34" charset="0"/>
          </a:endParaRPr>
        </a:p>
        <a:p>
          <a:endParaRPr lang="hr-HR" sz="1000">
            <a:solidFill>
              <a:schemeClr val="tx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_RadniStatus" displayName="T_RadniStatus" ref="B1:B7" totalsRowShown="0" headerRowDxfId="7" dataDxfId="6" dataCellStyle="20% - Accent1">
  <autoFilter ref="B1:B7" xr:uid="{00000000-0009-0000-0100-000001000000}"/>
  <tableColumns count="1">
    <tableColumn id="1" xr3:uid="{00000000-0010-0000-0000-000001000000}" name="Radni status u klubu" dataDxfId="5" dataCellStyle="20% - Accent1"/>
  </tableColumns>
  <tableStyleInfo name="TableStyleLight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_PRIREDBE" displayName="T_PRIREDBE" ref="D1:D4" totalsRowShown="0" headerRowDxfId="4" dataDxfId="3">
  <autoFilter ref="D1:D4" xr:uid="{00000000-0009-0000-0100-000002000000}"/>
  <tableColumns count="1">
    <tableColumn id="1" xr3:uid="{00000000-0010-0000-0100-000001000000}" name="TIP PRIREDBE" dataDxfId="2"/>
  </tableColumns>
  <tableStyleInfo name="TableStyleLight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F1:F3" totalsRowShown="0" headerRowDxfId="1">
  <autoFilter ref="F1:F3" xr:uid="{00000000-0009-0000-0100-000003000000}"/>
  <tableColumns count="1">
    <tableColumn id="1" xr3:uid="{00000000-0010-0000-0200-000001000000}" name="AKTIVNOST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C28"/>
  <sheetViews>
    <sheetView showGridLines="0" showRowColHeaders="0" workbookViewId="0">
      <selection activeCell="G14" sqref="G14"/>
    </sheetView>
  </sheetViews>
  <sheetFormatPr defaultRowHeight="15" x14ac:dyDescent="0.25"/>
  <cols>
    <col min="1" max="2" width="9.140625" style="430"/>
    <col min="3" max="3" width="56.28515625" style="430" bestFit="1" customWidth="1"/>
    <col min="4" max="16384" width="9.140625" style="430"/>
  </cols>
  <sheetData>
    <row r="1" spans="2:3" x14ac:dyDescent="0.25">
      <c r="B1" s="592" t="s">
        <v>327</v>
      </c>
      <c r="C1" s="592"/>
    </row>
    <row r="2" spans="2:3" x14ac:dyDescent="0.25">
      <c r="B2" s="593"/>
      <c r="C2" s="593"/>
    </row>
    <row r="3" spans="2:3" x14ac:dyDescent="0.25">
      <c r="B3" s="407"/>
      <c r="C3" s="206" t="s">
        <v>285</v>
      </c>
    </row>
    <row r="4" spans="2:3" x14ac:dyDescent="0.25">
      <c r="B4" s="408"/>
      <c r="C4" s="206" t="s">
        <v>286</v>
      </c>
    </row>
    <row r="5" spans="2:3" x14ac:dyDescent="0.25">
      <c r="B5" s="409"/>
      <c r="C5" s="206" t="s">
        <v>323</v>
      </c>
    </row>
    <row r="6" spans="2:3" x14ac:dyDescent="0.25">
      <c r="B6" s="206"/>
      <c r="C6" s="206" t="s">
        <v>324</v>
      </c>
    </row>
    <row r="7" spans="2:3" x14ac:dyDescent="0.25">
      <c r="B7" s="206"/>
      <c r="C7" s="206" t="s">
        <v>325</v>
      </c>
    </row>
    <row r="8" spans="2:3" x14ac:dyDescent="0.25">
      <c r="B8" s="206"/>
      <c r="C8" s="206"/>
    </row>
    <row r="9" spans="2:3" x14ac:dyDescent="0.25">
      <c r="B9" s="206"/>
      <c r="C9" s="206"/>
    </row>
    <row r="10" spans="2:3" x14ac:dyDescent="0.25">
      <c r="B10" s="206"/>
      <c r="C10" s="206"/>
    </row>
    <row r="11" spans="2:3" x14ac:dyDescent="0.25">
      <c r="B11" s="206"/>
      <c r="C11" s="206"/>
    </row>
    <row r="12" spans="2:3" x14ac:dyDescent="0.25">
      <c r="B12" s="206"/>
      <c r="C12" s="206"/>
    </row>
    <row r="13" spans="2:3" x14ac:dyDescent="0.25">
      <c r="B13" s="206"/>
      <c r="C13" s="206"/>
    </row>
    <row r="14" spans="2:3" x14ac:dyDescent="0.25">
      <c r="B14" s="206"/>
      <c r="C14" s="206"/>
    </row>
    <row r="15" spans="2:3" x14ac:dyDescent="0.25">
      <c r="B15" s="206"/>
      <c r="C15" s="206"/>
    </row>
    <row r="16" spans="2:3" x14ac:dyDescent="0.25">
      <c r="B16" s="206"/>
      <c r="C16" s="206"/>
    </row>
    <row r="17" spans="2:3" x14ac:dyDescent="0.25">
      <c r="B17" s="206"/>
      <c r="C17" s="206"/>
    </row>
    <row r="18" spans="2:3" x14ac:dyDescent="0.25">
      <c r="B18" s="206"/>
      <c r="C18" s="206"/>
    </row>
    <row r="19" spans="2:3" x14ac:dyDescent="0.25">
      <c r="B19" s="206"/>
      <c r="C19" s="206"/>
    </row>
    <row r="20" spans="2:3" x14ac:dyDescent="0.25">
      <c r="B20" s="206"/>
      <c r="C20" s="206"/>
    </row>
    <row r="21" spans="2:3" x14ac:dyDescent="0.25">
      <c r="B21" s="206"/>
      <c r="C21" s="206"/>
    </row>
    <row r="22" spans="2:3" x14ac:dyDescent="0.25">
      <c r="B22" s="206"/>
      <c r="C22" s="206"/>
    </row>
    <row r="23" spans="2:3" x14ac:dyDescent="0.25">
      <c r="B23" s="206"/>
      <c r="C23" s="410" t="s">
        <v>326</v>
      </c>
    </row>
    <row r="24" spans="2:3" x14ac:dyDescent="0.25">
      <c r="B24" s="206"/>
      <c r="C24" s="206"/>
    </row>
    <row r="25" spans="2:3" x14ac:dyDescent="0.25">
      <c r="B25" s="206"/>
      <c r="C25" s="206"/>
    </row>
    <row r="26" spans="2:3" x14ac:dyDescent="0.25">
      <c r="B26" s="206"/>
      <c r="C26" s="206"/>
    </row>
    <row r="27" spans="2:3" x14ac:dyDescent="0.25">
      <c r="B27" s="206"/>
      <c r="C27" s="206"/>
    </row>
    <row r="28" spans="2:3" x14ac:dyDescent="0.25">
      <c r="B28" s="206"/>
      <c r="C28" s="206"/>
    </row>
  </sheetData>
  <sheetProtection password="8A10" sheet="1" objects="1" scenarios="1" selectLockedCells="1"/>
  <mergeCells count="1">
    <mergeCell ref="B1:C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3"/>
  </sheetPr>
  <dimension ref="A1:G122"/>
  <sheetViews>
    <sheetView showGridLines="0" workbookViewId="0">
      <selection activeCell="B71" sqref="B71:D76"/>
    </sheetView>
  </sheetViews>
  <sheetFormatPr defaultRowHeight="15" x14ac:dyDescent="0.25"/>
  <cols>
    <col min="1" max="1" width="9.140625" style="121"/>
    <col min="2" max="2" width="50.28515625" style="121" customWidth="1"/>
    <col min="3" max="6" width="15.7109375" style="121" customWidth="1"/>
    <col min="7" max="16384" width="9.140625" style="121"/>
  </cols>
  <sheetData>
    <row r="1" spans="2:6" ht="15.75" x14ac:dyDescent="0.25">
      <c r="B1" s="123" t="s">
        <v>207</v>
      </c>
    </row>
    <row r="2" spans="2:6" ht="21" customHeight="1" x14ac:dyDescent="0.25">
      <c r="B2" s="759" t="s">
        <v>359</v>
      </c>
      <c r="C2" s="760"/>
      <c r="D2" s="760"/>
      <c r="E2" s="760"/>
      <c r="F2" s="761"/>
    </row>
    <row r="3" spans="2:6" ht="15.75" x14ac:dyDescent="0.25">
      <c r="B3" s="124"/>
    </row>
    <row r="4" spans="2:6" x14ac:dyDescent="0.25">
      <c r="B4" s="116" t="s">
        <v>261</v>
      </c>
      <c r="C4" s="743"/>
      <c r="D4" s="743"/>
      <c r="E4" s="743"/>
      <c r="F4" s="743"/>
    </row>
    <row r="5" spans="2:6" x14ac:dyDescent="0.25">
      <c r="B5" s="116" t="s">
        <v>249</v>
      </c>
      <c r="C5" s="743"/>
      <c r="D5" s="743"/>
      <c r="E5" s="743"/>
      <c r="F5" s="743"/>
    </row>
    <row r="6" spans="2:6" x14ac:dyDescent="0.25">
      <c r="B6" s="116" t="s">
        <v>250</v>
      </c>
      <c r="C6" s="743"/>
      <c r="D6" s="743"/>
      <c r="E6" s="743"/>
      <c r="F6" s="743"/>
    </row>
    <row r="7" spans="2:6" x14ac:dyDescent="0.25">
      <c r="B7" s="116" t="s">
        <v>251</v>
      </c>
      <c r="C7" s="744"/>
      <c r="D7" s="743"/>
      <c r="E7" s="743"/>
      <c r="F7" s="743"/>
    </row>
    <row r="8" spans="2:6" x14ac:dyDescent="0.25">
      <c r="B8" s="116" t="s">
        <v>252</v>
      </c>
      <c r="C8" s="743"/>
      <c r="D8" s="743"/>
      <c r="E8" s="743"/>
      <c r="F8" s="743"/>
    </row>
    <row r="9" spans="2:6" ht="15.75" x14ac:dyDescent="0.25">
      <c r="B9" s="124"/>
    </row>
    <row r="10" spans="2:6" ht="15.75" x14ac:dyDescent="0.25">
      <c r="B10" s="745" t="s">
        <v>253</v>
      </c>
      <c r="C10" s="746"/>
      <c r="D10" s="746"/>
      <c r="E10" s="746"/>
      <c r="F10" s="747"/>
    </row>
    <row r="11" spans="2:6" ht="225.75" customHeight="1" x14ac:dyDescent="0.25">
      <c r="B11" s="748"/>
      <c r="C11" s="749"/>
      <c r="D11" s="749"/>
      <c r="E11" s="749"/>
      <c r="F11" s="750"/>
    </row>
    <row r="12" spans="2:6" ht="15.75" x14ac:dyDescent="0.25">
      <c r="B12" s="124"/>
    </row>
    <row r="13" spans="2:6" ht="15.75" x14ac:dyDescent="0.25">
      <c r="B13" s="758" t="str">
        <f>CONCATENATE("SKRAĆENI FINANCIJSKI PLAN -",C6)</f>
        <v>SKRAĆENI FINANCIJSKI PLAN -</v>
      </c>
      <c r="C13" s="758"/>
      <c r="D13" s="758"/>
      <c r="E13" s="758"/>
      <c r="F13" s="758"/>
    </row>
    <row r="14" spans="2:6" ht="5.0999999999999996" customHeight="1" x14ac:dyDescent="0.25">
      <c r="B14" s="124"/>
    </row>
    <row r="15" spans="2:6" ht="15.75" x14ac:dyDescent="0.25">
      <c r="B15" s="225" t="s">
        <v>52</v>
      </c>
      <c r="C15" s="772" t="str">
        <f>CONCATENATE("Plan ",OpćiPodaci!F1,".g")</f>
        <v>Plan 2021.g</v>
      </c>
      <c r="D15" s="766" t="s">
        <v>183</v>
      </c>
      <c r="E15" s="767"/>
      <c r="F15" s="768"/>
    </row>
    <row r="16" spans="2:6" s="176" customFormat="1" x14ac:dyDescent="0.25">
      <c r="B16" s="752" t="s">
        <v>301</v>
      </c>
      <c r="C16" s="773"/>
      <c r="D16" s="769"/>
      <c r="E16" s="770"/>
      <c r="F16" s="771"/>
    </row>
    <row r="17" spans="2:6" s="176" customFormat="1" x14ac:dyDescent="0.25">
      <c r="B17" s="753"/>
      <c r="C17" s="774"/>
      <c r="D17" s="75" t="s">
        <v>89</v>
      </c>
      <c r="E17" s="75" t="s">
        <v>184</v>
      </c>
      <c r="F17" s="75" t="s">
        <v>90</v>
      </c>
    </row>
    <row r="18" spans="2:6" s="176" customFormat="1" x14ac:dyDescent="0.2">
      <c r="B18" s="210" t="s">
        <v>232</v>
      </c>
      <c r="C18" s="209">
        <f t="shared" ref="C18:C23" si="0">SUM(D18:F18)</f>
        <v>0</v>
      </c>
      <c r="D18" s="207">
        <f>+D39</f>
        <v>0</v>
      </c>
      <c r="E18" s="207"/>
      <c r="F18" s="207"/>
    </row>
    <row r="19" spans="2:6" s="176" customFormat="1" x14ac:dyDescent="0.2">
      <c r="B19" s="211" t="s">
        <v>238</v>
      </c>
      <c r="C19" s="411">
        <f t="shared" si="0"/>
        <v>0</v>
      </c>
      <c r="D19" s="208"/>
      <c r="E19" s="386"/>
      <c r="F19" s="208"/>
    </row>
    <row r="20" spans="2:6" s="176" customFormat="1" x14ac:dyDescent="0.2">
      <c r="B20" s="412" t="s">
        <v>233</v>
      </c>
      <c r="C20" s="413">
        <f t="shared" si="0"/>
        <v>0</v>
      </c>
      <c r="D20" s="414"/>
      <c r="E20" s="415"/>
      <c r="F20" s="414"/>
    </row>
    <row r="21" spans="2:6" s="176" customFormat="1" x14ac:dyDescent="0.2">
      <c r="B21" s="416" t="s">
        <v>330</v>
      </c>
      <c r="C21" s="417">
        <f t="shared" si="0"/>
        <v>0</v>
      </c>
      <c r="D21" s="418"/>
      <c r="E21" s="419"/>
      <c r="F21" s="418"/>
    </row>
    <row r="22" spans="2:6" s="176" customFormat="1" x14ac:dyDescent="0.2">
      <c r="B22" s="211" t="s">
        <v>329</v>
      </c>
      <c r="C22" s="411">
        <f t="shared" si="0"/>
        <v>0</v>
      </c>
      <c r="D22" s="208"/>
      <c r="E22" s="208"/>
      <c r="F22" s="386"/>
    </row>
    <row r="23" spans="2:6" s="176" customFormat="1" ht="15.75" thickBot="1" x14ac:dyDescent="0.25">
      <c r="B23" s="420" t="s">
        <v>67</v>
      </c>
      <c r="C23" s="421">
        <f t="shared" si="0"/>
        <v>0</v>
      </c>
      <c r="D23" s="422"/>
      <c r="E23" s="422"/>
      <c r="F23" s="386"/>
    </row>
    <row r="24" spans="2:6" s="176" customFormat="1" ht="15.75" thickTop="1" x14ac:dyDescent="0.2">
      <c r="B24" s="212" t="s">
        <v>60</v>
      </c>
      <c r="C24" s="213">
        <f>SUM(C18:C23)</f>
        <v>0</v>
      </c>
      <c r="D24" s="86">
        <f>SUM(D18:D23)</f>
        <v>0</v>
      </c>
      <c r="E24" s="86">
        <f>SUM(E18:E23)</f>
        <v>0</v>
      </c>
      <c r="F24" s="86">
        <f>SUM(F18:F23)</f>
        <v>0</v>
      </c>
    </row>
    <row r="25" spans="2:6" s="176" customFormat="1" ht="5.0999999999999996" customHeight="1" x14ac:dyDescent="0.25"/>
    <row r="26" spans="2:6" s="176" customFormat="1" ht="15.75" x14ac:dyDescent="0.25">
      <c r="B26" s="228" t="s">
        <v>77</v>
      </c>
      <c r="C26" s="755" t="str">
        <f>+C15</f>
        <v>Plan 2021.g</v>
      </c>
      <c r="D26" s="762" t="s">
        <v>183</v>
      </c>
      <c r="E26" s="762"/>
      <c r="F26" s="763"/>
    </row>
    <row r="27" spans="2:6" s="176" customFormat="1" x14ac:dyDescent="0.25">
      <c r="B27" s="754" t="s">
        <v>302</v>
      </c>
      <c r="C27" s="756"/>
      <c r="D27" s="764"/>
      <c r="E27" s="764"/>
      <c r="F27" s="765"/>
    </row>
    <row r="28" spans="2:6" s="176" customFormat="1" x14ac:dyDescent="0.25">
      <c r="B28" s="754"/>
      <c r="C28" s="757"/>
      <c r="D28" s="227" t="s">
        <v>89</v>
      </c>
      <c r="E28" s="104" t="s">
        <v>184</v>
      </c>
      <c r="F28" s="104" t="s">
        <v>90</v>
      </c>
    </row>
    <row r="29" spans="2:6" s="176" customFormat="1" x14ac:dyDescent="0.25">
      <c r="B29" s="382"/>
      <c r="C29" s="383"/>
      <c r="D29" s="383"/>
      <c r="E29" s="383"/>
      <c r="F29" s="223">
        <f t="shared" ref="F29:F38" si="1">+C29-D29-E29</f>
        <v>0</v>
      </c>
    </row>
    <row r="30" spans="2:6" s="176" customFormat="1" x14ac:dyDescent="0.25">
      <c r="B30" s="382"/>
      <c r="C30" s="383"/>
      <c r="D30" s="383"/>
      <c r="E30" s="383"/>
      <c r="F30" s="223">
        <f t="shared" si="1"/>
        <v>0</v>
      </c>
    </row>
    <row r="31" spans="2:6" s="176" customFormat="1" x14ac:dyDescent="0.25">
      <c r="B31" s="382"/>
      <c r="C31" s="383"/>
      <c r="D31" s="383"/>
      <c r="E31" s="383"/>
      <c r="F31" s="223">
        <f t="shared" si="1"/>
        <v>0</v>
      </c>
    </row>
    <row r="32" spans="2:6" s="176" customFormat="1" x14ac:dyDescent="0.25">
      <c r="B32" s="382"/>
      <c r="C32" s="383"/>
      <c r="D32" s="383"/>
      <c r="E32" s="383"/>
      <c r="F32" s="223">
        <f t="shared" si="1"/>
        <v>0</v>
      </c>
    </row>
    <row r="33" spans="2:6" s="176" customFormat="1" x14ac:dyDescent="0.25">
      <c r="B33" s="382"/>
      <c r="C33" s="383"/>
      <c r="D33" s="383"/>
      <c r="E33" s="383"/>
      <c r="F33" s="223">
        <f t="shared" si="1"/>
        <v>0</v>
      </c>
    </row>
    <row r="34" spans="2:6" s="176" customFormat="1" x14ac:dyDescent="0.25">
      <c r="B34" s="382"/>
      <c r="C34" s="383"/>
      <c r="D34" s="383"/>
      <c r="E34" s="383"/>
      <c r="F34" s="223">
        <f t="shared" si="1"/>
        <v>0</v>
      </c>
    </row>
    <row r="35" spans="2:6" s="176" customFormat="1" x14ac:dyDescent="0.25">
      <c r="B35" s="382"/>
      <c r="C35" s="383"/>
      <c r="D35" s="383"/>
      <c r="E35" s="383"/>
      <c r="F35" s="223">
        <f t="shared" si="1"/>
        <v>0</v>
      </c>
    </row>
    <row r="36" spans="2:6" s="176" customFormat="1" x14ac:dyDescent="0.25">
      <c r="B36" s="382"/>
      <c r="C36" s="383"/>
      <c r="D36" s="383"/>
      <c r="E36" s="383"/>
      <c r="F36" s="223">
        <f t="shared" si="1"/>
        <v>0</v>
      </c>
    </row>
    <row r="37" spans="2:6" s="176" customFormat="1" x14ac:dyDescent="0.25">
      <c r="B37" s="382"/>
      <c r="C37" s="383"/>
      <c r="D37" s="383"/>
      <c r="E37" s="383"/>
      <c r="F37" s="223">
        <f t="shared" si="1"/>
        <v>0</v>
      </c>
    </row>
    <row r="38" spans="2:6" s="176" customFormat="1" ht="15.75" thickBot="1" x14ac:dyDescent="0.3">
      <c r="B38" s="384"/>
      <c r="C38" s="385"/>
      <c r="D38" s="385"/>
      <c r="E38" s="385"/>
      <c r="F38" s="224">
        <f t="shared" si="1"/>
        <v>0</v>
      </c>
    </row>
    <row r="39" spans="2:6" s="176" customFormat="1" ht="15.75" thickTop="1" x14ac:dyDescent="0.25">
      <c r="B39" s="216" t="s">
        <v>239</v>
      </c>
      <c r="C39" s="222">
        <f>SUM(C29:C38)</f>
        <v>0</v>
      </c>
      <c r="D39" s="222">
        <f>SUM(D29:D38)</f>
        <v>0</v>
      </c>
      <c r="E39" s="222">
        <f>SUM(E29:E38)</f>
        <v>0</v>
      </c>
      <c r="F39" s="222">
        <f>SUM(F29:F38)</f>
        <v>0</v>
      </c>
    </row>
    <row r="40" spans="2:6" s="176" customFormat="1" ht="5.0999999999999996" customHeight="1" thickBot="1" x14ac:dyDescent="0.3"/>
    <row r="41" spans="2:6" s="176" customFormat="1" ht="15.75" thickTop="1" x14ac:dyDescent="0.25">
      <c r="B41" s="424" t="str">
        <f>IF(C41&gt;=0,"VIŠAK PRIHODA","MANJAK PRIHODA")</f>
        <v>VIŠAK PRIHODA</v>
      </c>
      <c r="C41" s="425">
        <f>+C24-C39</f>
        <v>0</v>
      </c>
      <c r="D41" s="425">
        <f>+D24-D39</f>
        <v>0</v>
      </c>
      <c r="E41" s="425">
        <f>+E24-E39</f>
        <v>0</v>
      </c>
      <c r="F41" s="425">
        <f>+F24-F39</f>
        <v>0</v>
      </c>
    </row>
    <row r="42" spans="2:6" ht="15.75" x14ac:dyDescent="0.25">
      <c r="B42" s="124"/>
    </row>
    <row r="43" spans="2:6" ht="15.75" x14ac:dyDescent="0.25">
      <c r="B43" s="124"/>
    </row>
    <row r="44" spans="2:6" ht="16.5" thickBot="1" x14ac:dyDescent="0.3">
      <c r="B44" s="125"/>
      <c r="C44" s="126"/>
      <c r="D44" s="126"/>
      <c r="E44" s="126"/>
      <c r="F44" s="126"/>
    </row>
    <row r="45" spans="2:6" ht="15.75" x14ac:dyDescent="0.25">
      <c r="B45" s="124"/>
    </row>
    <row r="46" spans="2:6" x14ac:dyDescent="0.25">
      <c r="B46" s="116" t="s">
        <v>261</v>
      </c>
      <c r="C46" s="743"/>
      <c r="D46" s="743"/>
      <c r="E46" s="743"/>
      <c r="F46" s="743"/>
    </row>
    <row r="47" spans="2:6" x14ac:dyDescent="0.25">
      <c r="B47" s="116" t="s">
        <v>249</v>
      </c>
      <c r="C47" s="743"/>
      <c r="D47" s="743"/>
      <c r="E47" s="743"/>
      <c r="F47" s="743"/>
    </row>
    <row r="48" spans="2:6" x14ac:dyDescent="0.25">
      <c r="B48" s="116" t="s">
        <v>250</v>
      </c>
      <c r="C48" s="743"/>
      <c r="D48" s="743"/>
      <c r="E48" s="743"/>
      <c r="F48" s="743"/>
    </row>
    <row r="49" spans="2:6" x14ac:dyDescent="0.25">
      <c r="B49" s="116" t="s">
        <v>251</v>
      </c>
      <c r="C49" s="744"/>
      <c r="D49" s="743"/>
      <c r="E49" s="743"/>
      <c r="F49" s="743"/>
    </row>
    <row r="50" spans="2:6" x14ac:dyDescent="0.25">
      <c r="B50" s="116" t="s">
        <v>252</v>
      </c>
      <c r="C50" s="743"/>
      <c r="D50" s="743"/>
      <c r="E50" s="743"/>
      <c r="F50" s="743"/>
    </row>
    <row r="51" spans="2:6" ht="15.75" x14ac:dyDescent="0.25">
      <c r="B51" s="124"/>
    </row>
    <row r="52" spans="2:6" ht="15.75" x14ac:dyDescent="0.25">
      <c r="B52" s="745" t="s">
        <v>253</v>
      </c>
      <c r="C52" s="746"/>
      <c r="D52" s="746"/>
      <c r="E52" s="746"/>
      <c r="F52" s="747"/>
    </row>
    <row r="53" spans="2:6" ht="177" customHeight="1" x14ac:dyDescent="0.25">
      <c r="B53" s="748"/>
      <c r="C53" s="749"/>
      <c r="D53" s="749"/>
      <c r="E53" s="749"/>
      <c r="F53" s="750"/>
    </row>
    <row r="54" spans="2:6" ht="15.75" x14ac:dyDescent="0.25">
      <c r="B54" s="124"/>
    </row>
    <row r="55" spans="2:6" ht="15.75" x14ac:dyDescent="0.25">
      <c r="B55" s="758" t="str">
        <f>CONCATENATE("SKRAĆENI FINANCIJSKI PLAN -",C48)</f>
        <v>SKRAĆENI FINANCIJSKI PLAN -</v>
      </c>
      <c r="C55" s="758"/>
      <c r="D55" s="758"/>
      <c r="E55" s="758"/>
      <c r="F55" s="758"/>
    </row>
    <row r="56" spans="2:6" ht="5.0999999999999996" customHeight="1" x14ac:dyDescent="0.25"/>
    <row r="57" spans="2:6" ht="15.75" x14ac:dyDescent="0.25">
      <c r="B57" s="225" t="s">
        <v>52</v>
      </c>
      <c r="C57" s="772" t="str">
        <f>+C15</f>
        <v>Plan 2021.g</v>
      </c>
      <c r="D57" s="767" t="s">
        <v>183</v>
      </c>
      <c r="E57" s="767"/>
      <c r="F57" s="768"/>
    </row>
    <row r="58" spans="2:6" ht="16.5" customHeight="1" x14ac:dyDescent="0.25">
      <c r="B58" s="752" t="s">
        <v>301</v>
      </c>
      <c r="C58" s="773"/>
      <c r="D58" s="770"/>
      <c r="E58" s="770"/>
      <c r="F58" s="771"/>
    </row>
    <row r="59" spans="2:6" x14ac:dyDescent="0.25">
      <c r="B59" s="753"/>
      <c r="C59" s="774"/>
      <c r="D59" s="229" t="s">
        <v>89</v>
      </c>
      <c r="E59" s="75" t="s">
        <v>184</v>
      </c>
      <c r="F59" s="75" t="s">
        <v>90</v>
      </c>
    </row>
    <row r="60" spans="2:6" x14ac:dyDescent="0.25">
      <c r="B60" s="210" t="str">
        <f>+B18</f>
        <v>Prihodi iz proračuna SŠS</v>
      </c>
      <c r="C60" s="209">
        <f t="shared" ref="C60:C65" si="2">SUM(D60:F60)</f>
        <v>0</v>
      </c>
      <c r="D60" s="207">
        <f>+D81</f>
        <v>0</v>
      </c>
      <c r="E60" s="207"/>
      <c r="F60" s="207"/>
    </row>
    <row r="61" spans="2:6" x14ac:dyDescent="0.25">
      <c r="B61" s="211" t="str">
        <f t="shared" ref="B61:B65" si="3">+B19</f>
        <v>Prihodi iz proračuna Grada Samobora</v>
      </c>
      <c r="C61" s="411">
        <f t="shared" si="2"/>
        <v>0</v>
      </c>
      <c r="D61" s="208"/>
      <c r="E61" s="386"/>
      <c r="F61" s="208"/>
    </row>
    <row r="62" spans="2:6" x14ac:dyDescent="0.25">
      <c r="B62" s="412" t="str">
        <f t="shared" si="3"/>
        <v>Prihodi iz proračuna Županije</v>
      </c>
      <c r="C62" s="413">
        <f t="shared" si="2"/>
        <v>0</v>
      </c>
      <c r="D62" s="414"/>
      <c r="E62" s="415"/>
      <c r="F62" s="414"/>
    </row>
    <row r="63" spans="2:6" x14ac:dyDescent="0.25">
      <c r="B63" s="416" t="str">
        <f t="shared" si="3"/>
        <v>Prihodi iz ostalih proračuna</v>
      </c>
      <c r="C63" s="417">
        <f t="shared" si="2"/>
        <v>0</v>
      </c>
      <c r="D63" s="418"/>
      <c r="E63" s="419"/>
      <c r="F63" s="418"/>
    </row>
    <row r="64" spans="2:6" x14ac:dyDescent="0.25">
      <c r="B64" s="211" t="str">
        <f t="shared" si="3"/>
        <v>Vlastiti prihodi (kotizacije, startnine i sl.)</v>
      </c>
      <c r="C64" s="411">
        <f t="shared" si="2"/>
        <v>0</v>
      </c>
      <c r="D64" s="208"/>
      <c r="E64" s="208"/>
      <c r="F64" s="386"/>
    </row>
    <row r="65" spans="2:6" ht="15.75" thickBot="1" x14ac:dyDescent="0.3">
      <c r="B65" s="420" t="str">
        <f t="shared" si="3"/>
        <v>Donacije</v>
      </c>
      <c r="C65" s="421">
        <f t="shared" si="2"/>
        <v>0</v>
      </c>
      <c r="D65" s="422"/>
      <c r="E65" s="422"/>
      <c r="F65" s="423"/>
    </row>
    <row r="66" spans="2:6" ht="15.75" thickTop="1" x14ac:dyDescent="0.25">
      <c r="B66" s="212" t="s">
        <v>60</v>
      </c>
      <c r="C66" s="213">
        <f>SUM(C60:C65)</f>
        <v>0</v>
      </c>
      <c r="D66" s="86">
        <f>SUM(D60:D65)</f>
        <v>0</v>
      </c>
      <c r="E66" s="86">
        <f>SUM(E60:E65)</f>
        <v>0</v>
      </c>
      <c r="F66" s="86">
        <f>SUM(F60:F65)</f>
        <v>0</v>
      </c>
    </row>
    <row r="67" spans="2:6" ht="5.0999999999999996" customHeight="1" x14ac:dyDescent="0.25"/>
    <row r="68" spans="2:6" ht="15.75" x14ac:dyDescent="0.25">
      <c r="B68" s="228" t="s">
        <v>77</v>
      </c>
      <c r="C68" s="755" t="str">
        <f>+C57</f>
        <v>Plan 2021.g</v>
      </c>
      <c r="D68" s="762" t="s">
        <v>183</v>
      </c>
      <c r="E68" s="762"/>
      <c r="F68" s="763"/>
    </row>
    <row r="69" spans="2:6" x14ac:dyDescent="0.25">
      <c r="B69" s="754" t="s">
        <v>302</v>
      </c>
      <c r="C69" s="756"/>
      <c r="D69" s="764"/>
      <c r="E69" s="764"/>
      <c r="F69" s="765"/>
    </row>
    <row r="70" spans="2:6" x14ac:dyDescent="0.25">
      <c r="B70" s="754"/>
      <c r="C70" s="757"/>
      <c r="D70" s="227" t="s">
        <v>89</v>
      </c>
      <c r="E70" s="104" t="s">
        <v>184</v>
      </c>
      <c r="F70" s="104" t="s">
        <v>90</v>
      </c>
    </row>
    <row r="71" spans="2:6" x14ac:dyDescent="0.25">
      <c r="B71" s="382"/>
      <c r="C71" s="387"/>
      <c r="D71" s="387"/>
      <c r="E71" s="387"/>
      <c r="F71" s="214">
        <f t="shared" ref="F71:F80" si="4">+C71-D71-E71</f>
        <v>0</v>
      </c>
    </row>
    <row r="72" spans="2:6" x14ac:dyDescent="0.25">
      <c r="B72" s="382"/>
      <c r="C72" s="387"/>
      <c r="D72" s="387"/>
      <c r="E72" s="387"/>
      <c r="F72" s="214">
        <f t="shared" si="4"/>
        <v>0</v>
      </c>
    </row>
    <row r="73" spans="2:6" x14ac:dyDescent="0.25">
      <c r="B73" s="382"/>
      <c r="C73" s="387"/>
      <c r="D73" s="387"/>
      <c r="E73" s="387"/>
      <c r="F73" s="214">
        <f t="shared" si="4"/>
        <v>0</v>
      </c>
    </row>
    <row r="74" spans="2:6" x14ac:dyDescent="0.25">
      <c r="B74" s="382"/>
      <c r="C74" s="387"/>
      <c r="D74" s="387"/>
      <c r="E74" s="387"/>
      <c r="F74" s="214">
        <f t="shared" si="4"/>
        <v>0</v>
      </c>
    </row>
    <row r="75" spans="2:6" x14ac:dyDescent="0.25">
      <c r="B75" s="382"/>
      <c r="C75" s="387"/>
      <c r="D75" s="387"/>
      <c r="E75" s="387"/>
      <c r="F75" s="214">
        <f t="shared" si="4"/>
        <v>0</v>
      </c>
    </row>
    <row r="76" spans="2:6" x14ac:dyDescent="0.25">
      <c r="B76" s="382"/>
      <c r="C76" s="387"/>
      <c r="D76" s="387"/>
      <c r="E76" s="387"/>
      <c r="F76" s="214">
        <f t="shared" si="4"/>
        <v>0</v>
      </c>
    </row>
    <row r="77" spans="2:6" x14ac:dyDescent="0.25">
      <c r="B77" s="382"/>
      <c r="C77" s="387"/>
      <c r="D77" s="387"/>
      <c r="E77" s="387"/>
      <c r="F77" s="214">
        <f t="shared" si="4"/>
        <v>0</v>
      </c>
    </row>
    <row r="78" spans="2:6" x14ac:dyDescent="0.25">
      <c r="B78" s="382"/>
      <c r="C78" s="387"/>
      <c r="D78" s="387"/>
      <c r="E78" s="387"/>
      <c r="F78" s="214">
        <f t="shared" si="4"/>
        <v>0</v>
      </c>
    </row>
    <row r="79" spans="2:6" x14ac:dyDescent="0.25">
      <c r="B79" s="382"/>
      <c r="C79" s="387"/>
      <c r="D79" s="387"/>
      <c r="E79" s="387"/>
      <c r="F79" s="214">
        <f t="shared" si="4"/>
        <v>0</v>
      </c>
    </row>
    <row r="80" spans="2:6" ht="15.75" thickBot="1" x14ac:dyDescent="0.3">
      <c r="B80" s="384"/>
      <c r="C80" s="388"/>
      <c r="D80" s="388"/>
      <c r="E80" s="388"/>
      <c r="F80" s="215">
        <f t="shared" si="4"/>
        <v>0</v>
      </c>
    </row>
    <row r="81" spans="2:6" ht="15.75" thickTop="1" x14ac:dyDescent="0.25">
      <c r="B81" s="212" t="s">
        <v>239</v>
      </c>
      <c r="C81" s="213">
        <f>SUM(C71:C80)</f>
        <v>0</v>
      </c>
      <c r="D81" s="213">
        <f>SUM(D71:D80)</f>
        <v>0</v>
      </c>
      <c r="E81" s="213">
        <f>SUM(E71:E80)</f>
        <v>0</v>
      </c>
      <c r="F81" s="213">
        <f>SUM(F71:F80)</f>
        <v>0</v>
      </c>
    </row>
    <row r="82" spans="2:6" ht="5.0999999999999996" customHeight="1" thickBot="1" x14ac:dyDescent="0.3">
      <c r="B82" s="124"/>
    </row>
    <row r="83" spans="2:6" ht="15.75" thickTop="1" x14ac:dyDescent="0.25">
      <c r="B83" s="424" t="str">
        <f>IF(C83&gt;=0,"VIŠAK PRIHODA","MANJAK PRIHODA")</f>
        <v>VIŠAK PRIHODA</v>
      </c>
      <c r="C83" s="425">
        <f>+C66-C81</f>
        <v>0</v>
      </c>
      <c r="D83" s="425">
        <f>+D66-D81</f>
        <v>0</v>
      </c>
      <c r="E83" s="425">
        <f>+E66-E81</f>
        <v>0</v>
      </c>
      <c r="F83" s="425">
        <f>+F66-F81</f>
        <v>0</v>
      </c>
    </row>
    <row r="84" spans="2:6" x14ac:dyDescent="0.25">
      <c r="B84" s="218"/>
      <c r="C84" s="217"/>
      <c r="D84" s="217"/>
      <c r="E84" s="217"/>
      <c r="F84" s="217"/>
    </row>
    <row r="85" spans="2:6" ht="31.5" customHeight="1" x14ac:dyDescent="0.25">
      <c r="B85" s="751" t="s">
        <v>289</v>
      </c>
      <c r="C85" s="751"/>
      <c r="D85" s="751"/>
      <c r="E85" s="751"/>
      <c r="F85" s="751"/>
    </row>
    <row r="86" spans="2:6" ht="15.75" x14ac:dyDescent="0.25">
      <c r="B86" s="751" t="s">
        <v>254</v>
      </c>
      <c r="C86" s="751"/>
      <c r="D86" s="751"/>
      <c r="E86" s="751"/>
      <c r="F86" s="751"/>
    </row>
    <row r="87" spans="2:6" ht="15.75" x14ac:dyDescent="0.25">
      <c r="B87" s="751" t="s">
        <v>255</v>
      </c>
      <c r="C87" s="751"/>
      <c r="D87" s="751"/>
      <c r="E87" s="751"/>
      <c r="F87" s="751"/>
    </row>
    <row r="88" spans="2:6" ht="15.75" x14ac:dyDescent="0.25">
      <c r="B88" s="751" t="s">
        <v>256</v>
      </c>
      <c r="C88" s="751"/>
      <c r="D88" s="751"/>
      <c r="E88" s="751"/>
      <c r="F88" s="751"/>
    </row>
    <row r="89" spans="2:6" ht="15.75" x14ac:dyDescent="0.25">
      <c r="B89" s="751" t="s">
        <v>257</v>
      </c>
      <c r="C89" s="751"/>
      <c r="D89" s="751"/>
      <c r="E89" s="751"/>
      <c r="F89" s="751"/>
    </row>
    <row r="90" spans="2:6" ht="15.75" x14ac:dyDescent="0.25">
      <c r="B90" s="751" t="s">
        <v>258</v>
      </c>
      <c r="C90" s="751"/>
      <c r="D90" s="751"/>
      <c r="E90" s="751"/>
      <c r="F90" s="751"/>
    </row>
    <row r="91" spans="2:6" ht="15.75" x14ac:dyDescent="0.25">
      <c r="B91" s="751" t="s">
        <v>259</v>
      </c>
      <c r="C91" s="751"/>
      <c r="D91" s="751"/>
      <c r="E91" s="751"/>
      <c r="F91" s="751"/>
    </row>
    <row r="92" spans="2:6" ht="15.75" x14ac:dyDescent="0.25">
      <c r="B92" s="115"/>
      <c r="C92" s="102"/>
      <c r="D92" s="102"/>
      <c r="E92" s="102"/>
      <c r="F92" s="102"/>
    </row>
    <row r="93" spans="2:6" ht="51" customHeight="1" x14ac:dyDescent="0.25">
      <c r="B93" s="777" t="s">
        <v>260</v>
      </c>
      <c r="C93" s="777"/>
      <c r="D93" s="777"/>
      <c r="E93" s="777"/>
      <c r="F93" s="777"/>
    </row>
    <row r="94" spans="2:6" ht="15.75" x14ac:dyDescent="0.25">
      <c r="B94" s="115"/>
      <c r="C94" s="102"/>
      <c r="D94" s="102"/>
      <c r="E94" s="102"/>
      <c r="F94" s="102"/>
    </row>
    <row r="95" spans="2:6" x14ac:dyDescent="0.25">
      <c r="B95" s="105" t="s">
        <v>46</v>
      </c>
      <c r="C95" s="102"/>
      <c r="D95" s="102"/>
      <c r="E95" s="776" t="s">
        <v>47</v>
      </c>
      <c r="F95" s="776"/>
    </row>
    <row r="96" spans="2:6" x14ac:dyDescent="0.25">
      <c r="B96" s="102"/>
      <c r="C96" s="102"/>
      <c r="D96" s="102"/>
      <c r="E96" s="102"/>
      <c r="F96" s="102"/>
    </row>
    <row r="97" spans="1:7" x14ac:dyDescent="0.25">
      <c r="B97" s="107"/>
      <c r="C97" s="102"/>
      <c r="D97" s="102"/>
      <c r="E97" s="108"/>
      <c r="F97" s="108"/>
    </row>
    <row r="98" spans="1:7" x14ac:dyDescent="0.25">
      <c r="B98" s="105"/>
      <c r="C98" s="102"/>
      <c r="D98" s="102"/>
      <c r="E98" s="102"/>
      <c r="F98" s="102"/>
    </row>
    <row r="99" spans="1:7" x14ac:dyDescent="0.25">
      <c r="B99" s="105"/>
      <c r="C99" s="102"/>
      <c r="D99" s="102"/>
      <c r="E99" s="102"/>
      <c r="F99" s="102"/>
    </row>
    <row r="100" spans="1:7" x14ac:dyDescent="0.25">
      <c r="B100" s="109" t="s">
        <v>48</v>
      </c>
      <c r="C100" s="109"/>
      <c r="D100" s="109"/>
      <c r="E100" s="109"/>
      <c r="F100" s="109"/>
      <c r="G100" s="122"/>
    </row>
    <row r="101" spans="1:7" x14ac:dyDescent="0.25">
      <c r="B101" s="778"/>
      <c r="C101" s="779"/>
      <c r="D101" s="779"/>
      <c r="E101" s="779"/>
      <c r="F101" s="779"/>
      <c r="G101" s="122"/>
    </row>
    <row r="102" spans="1:7" x14ac:dyDescent="0.25">
      <c r="B102" s="780"/>
      <c r="C102" s="781"/>
      <c r="D102" s="781"/>
      <c r="E102" s="781"/>
      <c r="F102" s="781"/>
      <c r="G102" s="122"/>
    </row>
    <row r="103" spans="1:7" x14ac:dyDescent="0.25">
      <c r="B103" s="782"/>
      <c r="C103" s="783"/>
      <c r="D103" s="783"/>
      <c r="E103" s="783"/>
      <c r="F103" s="783"/>
      <c r="G103" s="122"/>
    </row>
    <row r="104" spans="1:7" ht="34.5" customHeight="1" x14ac:dyDescent="0.25">
      <c r="B104" s="775" t="s">
        <v>237</v>
      </c>
      <c r="C104" s="775"/>
      <c r="D104" s="775"/>
      <c r="E104" s="775"/>
      <c r="F104" s="775"/>
      <c r="G104" s="122"/>
    </row>
    <row r="105" spans="1:7" ht="15.75" thickBot="1" x14ac:dyDescent="0.3">
      <c r="B105" s="110"/>
      <c r="C105" s="111"/>
      <c r="D105" s="111"/>
      <c r="E105" s="111"/>
      <c r="F105" s="111"/>
      <c r="G105" s="122"/>
    </row>
    <row r="106" spans="1:7" x14ac:dyDescent="0.25">
      <c r="B106" s="127" t="s">
        <v>49</v>
      </c>
      <c r="C106" s="112"/>
      <c r="D106" s="112"/>
      <c r="E106" s="112"/>
      <c r="F106" s="128"/>
      <c r="G106" s="122"/>
    </row>
    <row r="107" spans="1:7" x14ac:dyDescent="0.25">
      <c r="B107" s="129"/>
      <c r="C107" s="113"/>
      <c r="D107" s="113"/>
      <c r="E107" s="113"/>
      <c r="F107" s="130"/>
      <c r="G107" s="122"/>
    </row>
    <row r="108" spans="1:7" x14ac:dyDescent="0.25">
      <c r="B108" s="131" t="s">
        <v>199</v>
      </c>
      <c r="C108" s="113"/>
      <c r="D108" s="113"/>
      <c r="E108" s="113" t="s">
        <v>200</v>
      </c>
      <c r="F108" s="130"/>
      <c r="G108" s="122"/>
    </row>
    <row r="109" spans="1:7" x14ac:dyDescent="0.25">
      <c r="B109" s="131"/>
      <c r="C109" s="113"/>
      <c r="D109" s="113"/>
      <c r="E109" s="113"/>
      <c r="F109" s="130"/>
      <c r="G109" s="122"/>
    </row>
    <row r="110" spans="1:7" x14ac:dyDescent="0.25">
      <c r="B110" s="132"/>
      <c r="C110" s="113"/>
      <c r="D110" s="113"/>
      <c r="E110" s="114"/>
      <c r="F110" s="133"/>
      <c r="G110" s="122"/>
    </row>
    <row r="111" spans="1:7" x14ac:dyDescent="0.25">
      <c r="B111" s="132"/>
      <c r="C111" s="114"/>
      <c r="D111" s="114"/>
      <c r="E111" s="114"/>
      <c r="F111" s="133"/>
      <c r="G111" s="122"/>
    </row>
    <row r="112" spans="1:7" x14ac:dyDescent="0.25">
      <c r="A112" s="122"/>
      <c r="B112" s="122"/>
      <c r="C112" s="122"/>
      <c r="D112" s="122"/>
      <c r="E112" s="122"/>
      <c r="F112" s="122"/>
      <c r="G112" s="122"/>
    </row>
    <row r="113" spans="2:7" ht="91.5" customHeight="1" x14ac:dyDescent="0.25">
      <c r="B113" s="740" t="s">
        <v>201</v>
      </c>
      <c r="C113" s="741"/>
      <c r="D113" s="741"/>
      <c r="E113" s="741"/>
      <c r="F113" s="742"/>
      <c r="G113" s="122"/>
    </row>
    <row r="114" spans="2:7" x14ac:dyDescent="0.25">
      <c r="G114" s="122"/>
    </row>
    <row r="115" spans="2:7" x14ac:dyDescent="0.25">
      <c r="G115" s="122"/>
    </row>
    <row r="116" spans="2:7" x14ac:dyDescent="0.25">
      <c r="G116" s="122"/>
    </row>
    <row r="117" spans="2:7" x14ac:dyDescent="0.25">
      <c r="G117" s="122"/>
    </row>
    <row r="118" spans="2:7" x14ac:dyDescent="0.25">
      <c r="G118" s="122"/>
    </row>
    <row r="119" spans="2:7" x14ac:dyDescent="0.25">
      <c r="G119" s="122"/>
    </row>
    <row r="120" spans="2:7" x14ac:dyDescent="0.25">
      <c r="G120" s="122"/>
    </row>
    <row r="121" spans="2:7" x14ac:dyDescent="0.25">
      <c r="G121" s="122"/>
    </row>
    <row r="122" spans="2:7" x14ac:dyDescent="0.25">
      <c r="G122" s="122"/>
    </row>
  </sheetData>
  <sheetProtection password="8A10" sheet="1" objects="1" scenarios="1" selectLockedCells="1"/>
  <mergeCells count="41">
    <mergeCell ref="B104:F104"/>
    <mergeCell ref="C47:F47"/>
    <mergeCell ref="C48:F48"/>
    <mergeCell ref="C49:F49"/>
    <mergeCell ref="C50:F50"/>
    <mergeCell ref="B52:F52"/>
    <mergeCell ref="B53:F53"/>
    <mergeCell ref="B55:F55"/>
    <mergeCell ref="E95:F95"/>
    <mergeCell ref="B91:F91"/>
    <mergeCell ref="B93:F93"/>
    <mergeCell ref="B101:F103"/>
    <mergeCell ref="D68:F69"/>
    <mergeCell ref="C57:C59"/>
    <mergeCell ref="D57:F58"/>
    <mergeCell ref="B13:F13"/>
    <mergeCell ref="B2:F2"/>
    <mergeCell ref="C4:F4"/>
    <mergeCell ref="C46:F46"/>
    <mergeCell ref="D26:F27"/>
    <mergeCell ref="B16:B17"/>
    <mergeCell ref="B27:B28"/>
    <mergeCell ref="D15:F16"/>
    <mergeCell ref="C15:C17"/>
    <mergeCell ref="C26:C28"/>
    <mergeCell ref="B113:F113"/>
    <mergeCell ref="C5:F5"/>
    <mergeCell ref="C6:F6"/>
    <mergeCell ref="C7:F7"/>
    <mergeCell ref="C8:F8"/>
    <mergeCell ref="B10:F10"/>
    <mergeCell ref="B11:F11"/>
    <mergeCell ref="B85:F85"/>
    <mergeCell ref="B86:F86"/>
    <mergeCell ref="B87:F87"/>
    <mergeCell ref="B88:F88"/>
    <mergeCell ref="B89:F89"/>
    <mergeCell ref="B90:F90"/>
    <mergeCell ref="B58:B59"/>
    <mergeCell ref="B69:B70"/>
    <mergeCell ref="C68:C70"/>
  </mergeCells>
  <conditionalFormatting sqref="B41 B83">
    <cfRule type="cellIs" dxfId="15" priority="4" operator="notEqual">
      <formula>"VIŠAK PRIHODA"</formula>
    </cfRule>
  </conditionalFormatting>
  <conditionalFormatting sqref="C41:F41 C83:F83">
    <cfRule type="cellIs" dxfId="14" priority="3" operator="lessThan">
      <formula>0</formula>
    </cfRule>
  </conditionalFormatting>
  <dataValidations count="1">
    <dataValidation type="list" allowBlank="1" showInputMessage="1" showErrorMessage="1" sqref="C46:F46 C4:F4" xr:uid="{00000000-0002-0000-0900-000000000000}">
      <formula1>TipPriredbe</formula1>
    </dataValidation>
  </dataValidations>
  <pageMargins left="0.70866141732283472" right="0.70866141732283472" top="0.74803149606299213" bottom="0.74803149606299213" header="0.31496062992125984" footer="0.31496062992125984"/>
  <pageSetup paperSize="9" scale="77" orientation="portrait" blackAndWhite="1" r:id="rId1"/>
  <rowBreaks count="1" manualBreakCount="1">
    <brk id="54" min="1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tabColor theme="3"/>
  </sheetPr>
  <dimension ref="A1:G121"/>
  <sheetViews>
    <sheetView showGridLines="0" topLeftCell="A64" workbookViewId="0">
      <selection activeCell="F22" sqref="F22:F23"/>
    </sheetView>
  </sheetViews>
  <sheetFormatPr defaultRowHeight="15" x14ac:dyDescent="0.25"/>
  <cols>
    <col min="1" max="1" width="9.140625" style="486"/>
    <col min="2" max="2" width="50.28515625" style="486" customWidth="1"/>
    <col min="3" max="6" width="15.7109375" style="486" customWidth="1"/>
    <col min="7" max="16384" width="9.140625" style="486"/>
  </cols>
  <sheetData>
    <row r="1" spans="2:6" ht="15.75" x14ac:dyDescent="0.25">
      <c r="B1" s="485" t="s">
        <v>207</v>
      </c>
    </row>
    <row r="2" spans="2:6" ht="21" customHeight="1" x14ac:dyDescent="0.25">
      <c r="B2" s="784" t="s">
        <v>241</v>
      </c>
      <c r="C2" s="785"/>
      <c r="D2" s="785"/>
      <c r="E2" s="785"/>
      <c r="F2" s="786"/>
    </row>
    <row r="3" spans="2:6" ht="15.75" x14ac:dyDescent="0.25">
      <c r="B3" s="487"/>
    </row>
    <row r="4" spans="2:6" x14ac:dyDescent="0.25">
      <c r="B4" s="824" t="s">
        <v>331</v>
      </c>
      <c r="C4" s="824"/>
      <c r="D4" s="824"/>
      <c r="E4" s="824"/>
      <c r="F4" s="824"/>
    </row>
    <row r="5" spans="2:6" x14ac:dyDescent="0.25">
      <c r="B5" s="488" t="s">
        <v>210</v>
      </c>
      <c r="C5" s="743"/>
      <c r="D5" s="743"/>
      <c r="E5" s="743"/>
      <c r="F5" s="743"/>
    </row>
    <row r="6" spans="2:6" x14ac:dyDescent="0.25">
      <c r="B6" s="488" t="s">
        <v>209</v>
      </c>
      <c r="C6" s="787">
        <f>+OpćiPodaci!C5</f>
        <v>0</v>
      </c>
      <c r="D6" s="787"/>
      <c r="E6" s="787"/>
      <c r="F6" s="787"/>
    </row>
    <row r="7" spans="2:6" x14ac:dyDescent="0.25">
      <c r="B7" s="488" t="s">
        <v>242</v>
      </c>
      <c r="C7" s="788"/>
      <c r="D7" s="789"/>
      <c r="E7" s="789"/>
      <c r="F7" s="790"/>
    </row>
    <row r="8" spans="2:6" x14ac:dyDescent="0.25">
      <c r="B8" s="488" t="s">
        <v>243</v>
      </c>
      <c r="C8" s="744"/>
      <c r="D8" s="743"/>
      <c r="E8" s="743"/>
      <c r="F8" s="743"/>
    </row>
    <row r="9" spans="2:6" ht="15.75" x14ac:dyDescent="0.25">
      <c r="B9" s="487"/>
    </row>
    <row r="10" spans="2:6" ht="15.75" x14ac:dyDescent="0.25">
      <c r="B10" s="791" t="s">
        <v>332</v>
      </c>
      <c r="C10" s="792"/>
      <c r="D10" s="792"/>
      <c r="E10" s="792"/>
      <c r="F10" s="793"/>
    </row>
    <row r="11" spans="2:6" ht="71.25" customHeight="1" x14ac:dyDescent="0.25">
      <c r="B11" s="748" t="s">
        <v>361</v>
      </c>
      <c r="C11" s="749"/>
      <c r="D11" s="749"/>
      <c r="E11" s="749"/>
      <c r="F11" s="750"/>
    </row>
    <row r="12" spans="2:6" ht="15.75" x14ac:dyDescent="0.25">
      <c r="B12" s="487"/>
    </row>
    <row r="13" spans="2:6" ht="15.75" x14ac:dyDescent="0.25">
      <c r="B13" s="794" t="str">
        <f>CONCATENATE("SKRAĆENI FINANCIJSKI PLAN -",C5)</f>
        <v>SKRAĆENI FINANCIJSKI PLAN -</v>
      </c>
      <c r="C13" s="794"/>
      <c r="D13" s="794"/>
      <c r="E13" s="794"/>
      <c r="F13" s="794"/>
    </row>
    <row r="14" spans="2:6" ht="5.0999999999999996" customHeight="1" x14ac:dyDescent="0.25">
      <c r="B14" s="487"/>
    </row>
    <row r="15" spans="2:6" ht="15.75" x14ac:dyDescent="0.25">
      <c r="B15" s="489" t="s">
        <v>52</v>
      </c>
      <c r="C15" s="795" t="str">
        <f>CONCATENATE("Plan ",OpćiPodaci!F1,".g")</f>
        <v>Plan 2021.g</v>
      </c>
      <c r="D15" s="798" t="s">
        <v>183</v>
      </c>
      <c r="E15" s="799"/>
      <c r="F15" s="800"/>
    </row>
    <row r="16" spans="2:6" s="490" customFormat="1" x14ac:dyDescent="0.25">
      <c r="B16" s="804" t="s">
        <v>301</v>
      </c>
      <c r="C16" s="796"/>
      <c r="D16" s="801"/>
      <c r="E16" s="802"/>
      <c r="F16" s="803"/>
    </row>
    <row r="17" spans="2:6" s="490" customFormat="1" x14ac:dyDescent="0.25">
      <c r="B17" s="805"/>
      <c r="C17" s="797"/>
      <c r="D17" s="491" t="s">
        <v>89</v>
      </c>
      <c r="E17" s="491" t="s">
        <v>184</v>
      </c>
      <c r="F17" s="491" t="s">
        <v>90</v>
      </c>
    </row>
    <row r="18" spans="2:6" s="495" customFormat="1" x14ac:dyDescent="0.25">
      <c r="B18" s="492" t="s">
        <v>232</v>
      </c>
      <c r="C18" s="493">
        <f t="shared" ref="C18:C23" si="0">SUM(D18:F18)</f>
        <v>0</v>
      </c>
      <c r="D18" s="494">
        <f>+D39</f>
        <v>0</v>
      </c>
      <c r="E18" s="494"/>
      <c r="F18" s="494"/>
    </row>
    <row r="19" spans="2:6" s="495" customFormat="1" x14ac:dyDescent="0.25">
      <c r="B19" s="496" t="s">
        <v>238</v>
      </c>
      <c r="C19" s="497">
        <f t="shared" si="0"/>
        <v>0</v>
      </c>
      <c r="D19" s="498"/>
      <c r="E19" s="426"/>
      <c r="F19" s="498"/>
    </row>
    <row r="20" spans="2:6" s="495" customFormat="1" x14ac:dyDescent="0.25">
      <c r="B20" s="499" t="s">
        <v>233</v>
      </c>
      <c r="C20" s="500">
        <f t="shared" si="0"/>
        <v>0</v>
      </c>
      <c r="D20" s="501"/>
      <c r="E20" s="427"/>
      <c r="F20" s="501"/>
    </row>
    <row r="21" spans="2:6" s="495" customFormat="1" x14ac:dyDescent="0.25">
      <c r="B21" s="502" t="s">
        <v>330</v>
      </c>
      <c r="C21" s="503">
        <f t="shared" si="0"/>
        <v>0</v>
      </c>
      <c r="D21" s="504"/>
      <c r="E21" s="428"/>
      <c r="F21" s="504"/>
    </row>
    <row r="22" spans="2:6" s="495" customFormat="1" x14ac:dyDescent="0.25">
      <c r="B22" s="496" t="s">
        <v>333</v>
      </c>
      <c r="C22" s="497">
        <f t="shared" si="0"/>
        <v>0</v>
      </c>
      <c r="D22" s="498"/>
      <c r="E22" s="498"/>
      <c r="F22" s="426"/>
    </row>
    <row r="23" spans="2:6" s="495" customFormat="1" ht="15.75" thickBot="1" x14ac:dyDescent="0.3">
      <c r="B23" s="505" t="s">
        <v>67</v>
      </c>
      <c r="C23" s="506">
        <f t="shared" si="0"/>
        <v>0</v>
      </c>
      <c r="D23" s="507"/>
      <c r="E23" s="507"/>
      <c r="F23" s="429"/>
    </row>
    <row r="24" spans="2:6" s="495" customFormat="1" ht="15.75" thickTop="1" x14ac:dyDescent="0.25">
      <c r="B24" s="508" t="s">
        <v>60</v>
      </c>
      <c r="C24" s="509">
        <f>SUM(C18:C23)</f>
        <v>0</v>
      </c>
      <c r="D24" s="510">
        <f>SUM(D18:D23)</f>
        <v>0</v>
      </c>
      <c r="E24" s="510">
        <f>SUM(E18:E23)</f>
        <v>0</v>
      </c>
      <c r="F24" s="510">
        <f>SUM(F18:F23)</f>
        <v>0</v>
      </c>
    </row>
    <row r="25" spans="2:6" s="490" customFormat="1" ht="5.0999999999999996" customHeight="1" x14ac:dyDescent="0.25"/>
    <row r="26" spans="2:6" s="490" customFormat="1" ht="15.75" x14ac:dyDescent="0.25">
      <c r="B26" s="511" t="s">
        <v>77</v>
      </c>
      <c r="C26" s="806" t="str">
        <f>+C15</f>
        <v>Plan 2021.g</v>
      </c>
      <c r="D26" s="809" t="s">
        <v>183</v>
      </c>
      <c r="E26" s="809"/>
      <c r="F26" s="810"/>
    </row>
    <row r="27" spans="2:6" s="490" customFormat="1" x14ac:dyDescent="0.25">
      <c r="B27" s="813" t="s">
        <v>302</v>
      </c>
      <c r="C27" s="807"/>
      <c r="D27" s="811"/>
      <c r="E27" s="811"/>
      <c r="F27" s="812"/>
    </row>
    <row r="28" spans="2:6" s="490" customFormat="1" x14ac:dyDescent="0.25">
      <c r="B28" s="813"/>
      <c r="C28" s="808"/>
      <c r="D28" s="512" t="s">
        <v>89</v>
      </c>
      <c r="E28" s="513" t="s">
        <v>184</v>
      </c>
      <c r="F28" s="513" t="s">
        <v>90</v>
      </c>
    </row>
    <row r="29" spans="2:6" s="490" customFormat="1" x14ac:dyDescent="0.25">
      <c r="B29" s="382"/>
      <c r="C29" s="383"/>
      <c r="D29" s="383"/>
      <c r="E29" s="383"/>
      <c r="F29" s="514">
        <f t="shared" ref="F29:F38" si="1">+C29-D29-E29</f>
        <v>0</v>
      </c>
    </row>
    <row r="30" spans="2:6" s="490" customFormat="1" x14ac:dyDescent="0.25">
      <c r="B30" s="382"/>
      <c r="C30" s="383"/>
      <c r="D30" s="383"/>
      <c r="E30" s="383"/>
      <c r="F30" s="514">
        <f t="shared" si="1"/>
        <v>0</v>
      </c>
    </row>
    <row r="31" spans="2:6" s="490" customFormat="1" x14ac:dyDescent="0.25">
      <c r="B31" s="382"/>
      <c r="C31" s="383"/>
      <c r="D31" s="383"/>
      <c r="E31" s="383"/>
      <c r="F31" s="514">
        <f t="shared" si="1"/>
        <v>0</v>
      </c>
    </row>
    <row r="32" spans="2:6" s="490" customFormat="1" x14ac:dyDescent="0.25">
      <c r="B32" s="382"/>
      <c r="C32" s="383"/>
      <c r="D32" s="383"/>
      <c r="E32" s="383"/>
      <c r="F32" s="514">
        <f t="shared" si="1"/>
        <v>0</v>
      </c>
    </row>
    <row r="33" spans="2:6" s="490" customFormat="1" x14ac:dyDescent="0.25">
      <c r="B33" s="382"/>
      <c r="C33" s="383"/>
      <c r="D33" s="383"/>
      <c r="E33" s="383"/>
      <c r="F33" s="514">
        <f t="shared" si="1"/>
        <v>0</v>
      </c>
    </row>
    <row r="34" spans="2:6" s="490" customFormat="1" x14ac:dyDescent="0.25">
      <c r="B34" s="382"/>
      <c r="C34" s="383"/>
      <c r="D34" s="383"/>
      <c r="E34" s="383"/>
      <c r="F34" s="514">
        <f t="shared" si="1"/>
        <v>0</v>
      </c>
    </row>
    <row r="35" spans="2:6" s="490" customFormat="1" x14ac:dyDescent="0.25">
      <c r="B35" s="382"/>
      <c r="C35" s="383"/>
      <c r="D35" s="383"/>
      <c r="E35" s="383"/>
      <c r="F35" s="514">
        <f t="shared" si="1"/>
        <v>0</v>
      </c>
    </row>
    <row r="36" spans="2:6" s="490" customFormat="1" x14ac:dyDescent="0.25">
      <c r="B36" s="382"/>
      <c r="C36" s="383"/>
      <c r="D36" s="383"/>
      <c r="E36" s="383"/>
      <c r="F36" s="514">
        <f t="shared" si="1"/>
        <v>0</v>
      </c>
    </row>
    <row r="37" spans="2:6" s="490" customFormat="1" x14ac:dyDescent="0.25">
      <c r="B37" s="382"/>
      <c r="C37" s="383"/>
      <c r="D37" s="383"/>
      <c r="E37" s="383"/>
      <c r="F37" s="514">
        <f t="shared" si="1"/>
        <v>0</v>
      </c>
    </row>
    <row r="38" spans="2:6" s="490" customFormat="1" ht="15.75" thickBot="1" x14ac:dyDescent="0.3">
      <c r="B38" s="384"/>
      <c r="C38" s="385"/>
      <c r="D38" s="385"/>
      <c r="E38" s="385"/>
      <c r="F38" s="515">
        <f t="shared" si="1"/>
        <v>0</v>
      </c>
    </row>
    <row r="39" spans="2:6" s="490" customFormat="1" ht="15.75" thickTop="1" x14ac:dyDescent="0.25">
      <c r="B39" s="516" t="s">
        <v>239</v>
      </c>
      <c r="C39" s="517">
        <f>SUM(C29:C38)</f>
        <v>0</v>
      </c>
      <c r="D39" s="517">
        <f>SUM(D29:D38)</f>
        <v>0</v>
      </c>
      <c r="E39" s="517">
        <f>SUM(E29:E38)</f>
        <v>0</v>
      </c>
      <c r="F39" s="517">
        <f>SUM(F29:F38)</f>
        <v>0</v>
      </c>
    </row>
    <row r="40" spans="2:6" s="490" customFormat="1" ht="5.0999999999999996" customHeight="1" thickBot="1" x14ac:dyDescent="0.3"/>
    <row r="41" spans="2:6" s="490" customFormat="1" ht="15.75" thickTop="1" x14ac:dyDescent="0.25">
      <c r="B41" s="518" t="str">
        <f>IF(C41&gt;=0,"VIŠAK PRIHODA","MANJAK PRIHODA")</f>
        <v>VIŠAK PRIHODA</v>
      </c>
      <c r="C41" s="519">
        <f>+C24-C39</f>
        <v>0</v>
      </c>
      <c r="D41" s="519">
        <f>+D24-D39</f>
        <v>0</v>
      </c>
      <c r="E41" s="519">
        <f>+E24-E39</f>
        <v>0</v>
      </c>
      <c r="F41" s="519">
        <f>+F24-F39</f>
        <v>0</v>
      </c>
    </row>
    <row r="42" spans="2:6" ht="15.75" x14ac:dyDescent="0.25">
      <c r="B42" s="487"/>
    </row>
    <row r="43" spans="2:6" ht="15.75" x14ac:dyDescent="0.25">
      <c r="B43" s="487"/>
    </row>
    <row r="44" spans="2:6" ht="16.5" thickBot="1" x14ac:dyDescent="0.3">
      <c r="B44" s="520"/>
      <c r="C44" s="521"/>
      <c r="D44" s="521"/>
      <c r="E44" s="521"/>
      <c r="F44" s="521"/>
    </row>
    <row r="45" spans="2:6" ht="15.75" x14ac:dyDescent="0.25">
      <c r="B45" s="487"/>
    </row>
    <row r="46" spans="2:6" x14ac:dyDescent="0.25">
      <c r="B46" s="488" t="s">
        <v>210</v>
      </c>
      <c r="C46" s="743"/>
      <c r="D46" s="743"/>
      <c r="E46" s="743"/>
      <c r="F46" s="743"/>
    </row>
    <row r="47" spans="2:6" x14ac:dyDescent="0.25">
      <c r="B47" s="488" t="s">
        <v>209</v>
      </c>
      <c r="C47" s="787">
        <f>+OpćiPodaci!C5</f>
        <v>0</v>
      </c>
      <c r="D47" s="787"/>
      <c r="E47" s="787"/>
      <c r="F47" s="787"/>
    </row>
    <row r="48" spans="2:6" x14ac:dyDescent="0.25">
      <c r="B48" s="488" t="s">
        <v>242</v>
      </c>
      <c r="C48" s="788"/>
      <c r="D48" s="789"/>
      <c r="E48" s="789"/>
      <c r="F48" s="790"/>
    </row>
    <row r="49" spans="2:6" x14ac:dyDescent="0.25">
      <c r="B49" s="488" t="s">
        <v>243</v>
      </c>
      <c r="C49" s="743"/>
      <c r="D49" s="743"/>
      <c r="E49" s="743"/>
      <c r="F49" s="743"/>
    </row>
    <row r="50" spans="2:6" ht="15.75" x14ac:dyDescent="0.25">
      <c r="B50" s="487"/>
    </row>
    <row r="51" spans="2:6" ht="15.75" x14ac:dyDescent="0.25">
      <c r="B51" s="791" t="s">
        <v>253</v>
      </c>
      <c r="C51" s="792"/>
      <c r="D51" s="792"/>
      <c r="E51" s="792"/>
      <c r="F51" s="793"/>
    </row>
    <row r="52" spans="2:6" ht="54.75" customHeight="1" x14ac:dyDescent="0.25">
      <c r="B52" s="748"/>
      <c r="C52" s="749"/>
      <c r="D52" s="749"/>
      <c r="E52" s="749"/>
      <c r="F52" s="750"/>
    </row>
    <row r="53" spans="2:6" ht="15.75" x14ac:dyDescent="0.25">
      <c r="B53" s="487"/>
    </row>
    <row r="54" spans="2:6" ht="15.75" x14ac:dyDescent="0.25">
      <c r="B54" s="794" t="str">
        <f>CONCATENATE("SKRAĆENI FINANCIJSKI PLAN -",C46)</f>
        <v>SKRAĆENI FINANCIJSKI PLAN -</v>
      </c>
      <c r="C54" s="794"/>
      <c r="D54" s="794"/>
      <c r="E54" s="794"/>
      <c r="F54" s="794"/>
    </row>
    <row r="55" spans="2:6" ht="5.0999999999999996" customHeight="1" x14ac:dyDescent="0.25"/>
    <row r="56" spans="2:6" ht="15.75" x14ac:dyDescent="0.25">
      <c r="B56" s="489" t="s">
        <v>52</v>
      </c>
      <c r="C56" s="795" t="str">
        <f>+C15</f>
        <v>Plan 2021.g</v>
      </c>
      <c r="D56" s="799" t="s">
        <v>183</v>
      </c>
      <c r="E56" s="799"/>
      <c r="F56" s="800"/>
    </row>
    <row r="57" spans="2:6" ht="16.5" customHeight="1" x14ac:dyDescent="0.25">
      <c r="B57" s="804" t="s">
        <v>301</v>
      </c>
      <c r="C57" s="796"/>
      <c r="D57" s="802"/>
      <c r="E57" s="802"/>
      <c r="F57" s="803"/>
    </row>
    <row r="58" spans="2:6" x14ac:dyDescent="0.25">
      <c r="B58" s="805"/>
      <c r="C58" s="797"/>
      <c r="D58" s="522" t="s">
        <v>89</v>
      </c>
      <c r="E58" s="491" t="s">
        <v>184</v>
      </c>
      <c r="F58" s="491" t="s">
        <v>90</v>
      </c>
    </row>
    <row r="59" spans="2:6" x14ac:dyDescent="0.25">
      <c r="B59" s="523" t="str">
        <f>+B18</f>
        <v>Prihodi iz proračuna SŠS</v>
      </c>
      <c r="C59" s="493">
        <f t="shared" ref="C59:C64" si="2">SUM(D59:F59)</f>
        <v>0</v>
      </c>
      <c r="D59" s="494">
        <f>+D80</f>
        <v>0</v>
      </c>
      <c r="E59" s="494"/>
      <c r="F59" s="494"/>
    </row>
    <row r="60" spans="2:6" x14ac:dyDescent="0.25">
      <c r="B60" s="524" t="str">
        <f t="shared" ref="B60:B64" si="3">+B19</f>
        <v>Prihodi iz proračuna Grada Samobora</v>
      </c>
      <c r="C60" s="497">
        <f t="shared" si="2"/>
        <v>0</v>
      </c>
      <c r="D60" s="498"/>
      <c r="E60" s="426"/>
      <c r="F60" s="498"/>
    </row>
    <row r="61" spans="2:6" x14ac:dyDescent="0.25">
      <c r="B61" s="525" t="str">
        <f t="shared" si="3"/>
        <v>Prihodi iz proračuna Županije</v>
      </c>
      <c r="C61" s="500">
        <f t="shared" si="2"/>
        <v>0</v>
      </c>
      <c r="D61" s="501"/>
      <c r="E61" s="427"/>
      <c r="F61" s="501"/>
    </row>
    <row r="62" spans="2:6" x14ac:dyDescent="0.25">
      <c r="B62" s="526" t="str">
        <f t="shared" si="3"/>
        <v>Prihodi iz ostalih proračuna</v>
      </c>
      <c r="C62" s="503">
        <f t="shared" si="2"/>
        <v>0</v>
      </c>
      <c r="D62" s="504"/>
      <c r="E62" s="428"/>
      <c r="F62" s="504"/>
    </row>
    <row r="63" spans="2:6" x14ac:dyDescent="0.25">
      <c r="B63" s="524" t="str">
        <f t="shared" si="3"/>
        <v>Vlastiti prihodi (osim članrine)</v>
      </c>
      <c r="C63" s="497">
        <f t="shared" si="2"/>
        <v>0</v>
      </c>
      <c r="D63" s="498"/>
      <c r="E63" s="498"/>
      <c r="F63" s="426"/>
    </row>
    <row r="64" spans="2:6" ht="15.75" thickBot="1" x14ac:dyDescent="0.3">
      <c r="B64" s="527" t="str">
        <f t="shared" si="3"/>
        <v>Donacije</v>
      </c>
      <c r="C64" s="506">
        <f t="shared" si="2"/>
        <v>0</v>
      </c>
      <c r="D64" s="507"/>
      <c r="E64" s="507"/>
      <c r="F64" s="429"/>
    </row>
    <row r="65" spans="2:6" ht="15.75" thickTop="1" x14ac:dyDescent="0.25">
      <c r="B65" s="528" t="s">
        <v>60</v>
      </c>
      <c r="C65" s="509">
        <f>SUM(C59:C64)</f>
        <v>0</v>
      </c>
      <c r="D65" s="510">
        <f>SUM(D59:D64)</f>
        <v>0</v>
      </c>
      <c r="E65" s="510">
        <f>SUM(E59:E64)</f>
        <v>0</v>
      </c>
      <c r="F65" s="510">
        <f>SUM(F59:F64)</f>
        <v>0</v>
      </c>
    </row>
    <row r="66" spans="2:6" ht="5.0999999999999996" customHeight="1" x14ac:dyDescent="0.25"/>
    <row r="67" spans="2:6" ht="15.75" x14ac:dyDescent="0.25">
      <c r="B67" s="511" t="s">
        <v>77</v>
      </c>
      <c r="C67" s="806" t="str">
        <f>+C15</f>
        <v>Plan 2021.g</v>
      </c>
      <c r="D67" s="809" t="s">
        <v>183</v>
      </c>
      <c r="E67" s="809"/>
      <c r="F67" s="810"/>
    </row>
    <row r="68" spans="2:6" x14ac:dyDescent="0.25">
      <c r="B68" s="813" t="s">
        <v>302</v>
      </c>
      <c r="C68" s="807"/>
      <c r="D68" s="811"/>
      <c r="E68" s="811"/>
      <c r="F68" s="812"/>
    </row>
    <row r="69" spans="2:6" x14ac:dyDescent="0.25">
      <c r="B69" s="813"/>
      <c r="C69" s="808"/>
      <c r="D69" s="512" t="s">
        <v>89</v>
      </c>
      <c r="E69" s="513" t="s">
        <v>184</v>
      </c>
      <c r="F69" s="513" t="s">
        <v>90</v>
      </c>
    </row>
    <row r="70" spans="2:6" x14ac:dyDescent="0.25">
      <c r="B70" s="382"/>
      <c r="C70" s="387"/>
      <c r="D70" s="387"/>
      <c r="E70" s="387"/>
      <c r="F70" s="529">
        <f t="shared" ref="F70:F79" si="4">+C70-D70-E70</f>
        <v>0</v>
      </c>
    </row>
    <row r="71" spans="2:6" x14ac:dyDescent="0.25">
      <c r="B71" s="382"/>
      <c r="C71" s="387"/>
      <c r="D71" s="387"/>
      <c r="E71" s="387"/>
      <c r="F71" s="529">
        <f t="shared" si="4"/>
        <v>0</v>
      </c>
    </row>
    <row r="72" spans="2:6" x14ac:dyDescent="0.25">
      <c r="B72" s="382"/>
      <c r="C72" s="387"/>
      <c r="D72" s="387"/>
      <c r="E72" s="387"/>
      <c r="F72" s="529">
        <f t="shared" si="4"/>
        <v>0</v>
      </c>
    </row>
    <row r="73" spans="2:6" x14ac:dyDescent="0.25">
      <c r="B73" s="382"/>
      <c r="C73" s="387"/>
      <c r="D73" s="387"/>
      <c r="E73" s="387"/>
      <c r="F73" s="529">
        <f t="shared" si="4"/>
        <v>0</v>
      </c>
    </row>
    <row r="74" spans="2:6" x14ac:dyDescent="0.25">
      <c r="B74" s="382"/>
      <c r="C74" s="387"/>
      <c r="D74" s="387"/>
      <c r="E74" s="387"/>
      <c r="F74" s="529">
        <f t="shared" si="4"/>
        <v>0</v>
      </c>
    </row>
    <row r="75" spans="2:6" x14ac:dyDescent="0.25">
      <c r="B75" s="382"/>
      <c r="C75" s="387"/>
      <c r="D75" s="387"/>
      <c r="E75" s="387"/>
      <c r="F75" s="529">
        <f t="shared" si="4"/>
        <v>0</v>
      </c>
    </row>
    <row r="76" spans="2:6" x14ac:dyDescent="0.25">
      <c r="B76" s="382"/>
      <c r="C76" s="387"/>
      <c r="D76" s="387"/>
      <c r="E76" s="387"/>
      <c r="F76" s="529">
        <f t="shared" si="4"/>
        <v>0</v>
      </c>
    </row>
    <row r="77" spans="2:6" x14ac:dyDescent="0.25">
      <c r="B77" s="382"/>
      <c r="C77" s="387"/>
      <c r="D77" s="387"/>
      <c r="E77" s="387"/>
      <c r="F77" s="529">
        <f t="shared" si="4"/>
        <v>0</v>
      </c>
    </row>
    <row r="78" spans="2:6" x14ac:dyDescent="0.25">
      <c r="B78" s="382"/>
      <c r="C78" s="387"/>
      <c r="D78" s="387"/>
      <c r="E78" s="387"/>
      <c r="F78" s="529">
        <f t="shared" si="4"/>
        <v>0</v>
      </c>
    </row>
    <row r="79" spans="2:6" ht="15.75" thickBot="1" x14ac:dyDescent="0.3">
      <c r="B79" s="384"/>
      <c r="C79" s="388"/>
      <c r="D79" s="388"/>
      <c r="E79" s="388"/>
      <c r="F79" s="530">
        <f t="shared" si="4"/>
        <v>0</v>
      </c>
    </row>
    <row r="80" spans="2:6" ht="15.75" thickTop="1" x14ac:dyDescent="0.25">
      <c r="B80" s="528" t="s">
        <v>239</v>
      </c>
      <c r="C80" s="531">
        <f>SUM(C70:C79)</f>
        <v>0</v>
      </c>
      <c r="D80" s="531">
        <f>SUM(D70:D79)</f>
        <v>0</v>
      </c>
      <c r="E80" s="531">
        <f>SUM(E70:E79)</f>
        <v>0</v>
      </c>
      <c r="F80" s="531">
        <f>SUM(F70:F79)</f>
        <v>0</v>
      </c>
    </row>
    <row r="81" spans="2:6" ht="5.0999999999999996" customHeight="1" thickBot="1" x14ac:dyDescent="0.3">
      <c r="B81" s="487"/>
    </row>
    <row r="82" spans="2:6" ht="15.75" thickTop="1" x14ac:dyDescent="0.25">
      <c r="B82" s="518" t="str">
        <f>IF(C82&gt;=0,"VIŠAK PRIHODA","MANJAK PRIHODA")</f>
        <v>VIŠAK PRIHODA</v>
      </c>
      <c r="C82" s="519">
        <f>+C65-C80</f>
        <v>0</v>
      </c>
      <c r="D82" s="519">
        <f>+D65-D80</f>
        <v>0</v>
      </c>
      <c r="E82" s="519">
        <f>+E65-E80</f>
        <v>0</v>
      </c>
      <c r="F82" s="519">
        <f>+F65-F80</f>
        <v>0</v>
      </c>
    </row>
    <row r="83" spans="2:6" x14ac:dyDescent="0.25">
      <c r="B83" s="532"/>
      <c r="C83" s="533"/>
      <c r="D83" s="533"/>
      <c r="E83" s="533"/>
      <c r="F83" s="533"/>
    </row>
    <row r="84" spans="2:6" ht="31.5" customHeight="1" x14ac:dyDescent="0.25">
      <c r="B84" s="825" t="s">
        <v>211</v>
      </c>
      <c r="C84" s="825"/>
      <c r="D84" s="825"/>
      <c r="E84" s="825"/>
      <c r="F84" s="534"/>
    </row>
    <row r="85" spans="2:6" ht="15.75" x14ac:dyDescent="0.25">
      <c r="B85" s="825" t="s">
        <v>244</v>
      </c>
      <c r="C85" s="825"/>
      <c r="D85" s="825"/>
      <c r="E85" s="825"/>
      <c r="F85" s="534"/>
    </row>
    <row r="86" spans="2:6" ht="15.75" x14ac:dyDescent="0.25">
      <c r="B86" s="825" t="s">
        <v>245</v>
      </c>
      <c r="C86" s="825"/>
      <c r="D86" s="825"/>
      <c r="E86" s="825"/>
      <c r="F86" s="534"/>
    </row>
    <row r="87" spans="2:6" ht="15.75" x14ac:dyDescent="0.25">
      <c r="B87" s="825" t="s">
        <v>246</v>
      </c>
      <c r="C87" s="825"/>
      <c r="D87" s="825"/>
      <c r="E87" s="825"/>
      <c r="F87" s="534"/>
    </row>
    <row r="88" spans="2:6" ht="15.75" customHeight="1" x14ac:dyDescent="0.25">
      <c r="B88" s="825" t="s">
        <v>247</v>
      </c>
      <c r="C88" s="825"/>
      <c r="D88" s="825"/>
      <c r="E88" s="825"/>
      <c r="F88" s="534"/>
    </row>
    <row r="89" spans="2:6" ht="15.75" x14ac:dyDescent="0.25">
      <c r="B89" s="825" t="s">
        <v>248</v>
      </c>
      <c r="C89" s="825"/>
      <c r="D89" s="825"/>
      <c r="E89" s="825"/>
      <c r="F89" s="534"/>
    </row>
    <row r="90" spans="2:6" ht="15.75" x14ac:dyDescent="0.25">
      <c r="B90" s="826"/>
      <c r="C90" s="826"/>
      <c r="D90" s="826"/>
      <c r="E90" s="826"/>
      <c r="F90" s="826"/>
    </row>
    <row r="91" spans="2:6" ht="15.75" x14ac:dyDescent="0.25">
      <c r="B91" s="535"/>
      <c r="C91" s="536"/>
      <c r="D91" s="536"/>
      <c r="E91" s="536"/>
      <c r="F91" s="536"/>
    </row>
    <row r="92" spans="2:6" ht="51" customHeight="1" x14ac:dyDescent="0.25">
      <c r="B92" s="827" t="s">
        <v>260</v>
      </c>
      <c r="C92" s="827"/>
      <c r="D92" s="827"/>
      <c r="E92" s="827"/>
      <c r="F92" s="827"/>
    </row>
    <row r="93" spans="2:6" ht="15.75" x14ac:dyDescent="0.25">
      <c r="B93" s="535"/>
      <c r="C93" s="536"/>
      <c r="D93" s="536"/>
      <c r="E93" s="536"/>
      <c r="F93" s="536"/>
    </row>
    <row r="94" spans="2:6" x14ac:dyDescent="0.25">
      <c r="B94" s="537" t="s">
        <v>46</v>
      </c>
      <c r="C94" s="536"/>
      <c r="D94" s="536"/>
      <c r="E94" s="828" t="s">
        <v>47</v>
      </c>
      <c r="F94" s="828"/>
    </row>
    <row r="95" spans="2:6" x14ac:dyDescent="0.25">
      <c r="B95" s="536"/>
      <c r="C95" s="536"/>
      <c r="D95" s="536"/>
      <c r="E95" s="536"/>
      <c r="F95" s="536"/>
    </row>
    <row r="96" spans="2:6" x14ac:dyDescent="0.25">
      <c r="B96" s="538"/>
      <c r="C96" s="536"/>
      <c r="D96" s="536"/>
      <c r="E96" s="539"/>
      <c r="F96" s="539"/>
    </row>
    <row r="97" spans="1:7" x14ac:dyDescent="0.25">
      <c r="B97" s="537"/>
      <c r="C97" s="536"/>
      <c r="D97" s="536"/>
      <c r="E97" s="536"/>
      <c r="F97" s="536"/>
    </row>
    <row r="98" spans="1:7" x14ac:dyDescent="0.25">
      <c r="B98" s="537"/>
      <c r="C98" s="536"/>
      <c r="D98" s="536"/>
      <c r="E98" s="536"/>
      <c r="F98" s="536"/>
    </row>
    <row r="99" spans="1:7" x14ac:dyDescent="0.25">
      <c r="B99" s="540" t="s">
        <v>48</v>
      </c>
      <c r="C99" s="540"/>
      <c r="D99" s="540"/>
      <c r="E99" s="540"/>
      <c r="F99" s="540"/>
      <c r="G99" s="541"/>
    </row>
    <row r="100" spans="1:7" x14ac:dyDescent="0.25">
      <c r="B100" s="814"/>
      <c r="C100" s="815"/>
      <c r="D100" s="815"/>
      <c r="E100" s="815"/>
      <c r="F100" s="815"/>
      <c r="G100" s="541"/>
    </row>
    <row r="101" spans="1:7" x14ac:dyDescent="0.25">
      <c r="B101" s="816"/>
      <c r="C101" s="817"/>
      <c r="D101" s="817"/>
      <c r="E101" s="817"/>
      <c r="F101" s="817"/>
      <c r="G101" s="541"/>
    </row>
    <row r="102" spans="1:7" x14ac:dyDescent="0.25">
      <c r="B102" s="818"/>
      <c r="C102" s="819"/>
      <c r="D102" s="819"/>
      <c r="E102" s="819"/>
      <c r="F102" s="819"/>
      <c r="G102" s="541"/>
    </row>
    <row r="103" spans="1:7" ht="34.5" customHeight="1" x14ac:dyDescent="0.25">
      <c r="B103" s="820" t="s">
        <v>237</v>
      </c>
      <c r="C103" s="820"/>
      <c r="D103" s="820"/>
      <c r="E103" s="820"/>
      <c r="F103" s="820"/>
      <c r="G103" s="541"/>
    </row>
    <row r="104" spans="1:7" ht="15.75" thickBot="1" x14ac:dyDescent="0.3">
      <c r="B104" s="542"/>
      <c r="C104" s="543"/>
      <c r="D104" s="543"/>
      <c r="E104" s="543"/>
      <c r="F104" s="543"/>
      <c r="G104" s="541"/>
    </row>
    <row r="105" spans="1:7" x14ac:dyDescent="0.25">
      <c r="B105" s="544" t="s">
        <v>49</v>
      </c>
      <c r="C105" s="545"/>
      <c r="D105" s="545"/>
      <c r="E105" s="545"/>
      <c r="F105" s="546"/>
      <c r="G105" s="541"/>
    </row>
    <row r="106" spans="1:7" x14ac:dyDescent="0.25">
      <c r="B106" s="547"/>
      <c r="C106" s="548"/>
      <c r="D106" s="548"/>
      <c r="E106" s="548"/>
      <c r="F106" s="549"/>
      <c r="G106" s="541"/>
    </row>
    <row r="107" spans="1:7" x14ac:dyDescent="0.25">
      <c r="B107" s="550" t="s">
        <v>199</v>
      </c>
      <c r="C107" s="548"/>
      <c r="D107" s="548"/>
      <c r="E107" s="548" t="s">
        <v>200</v>
      </c>
      <c r="F107" s="549"/>
      <c r="G107" s="541"/>
    </row>
    <row r="108" spans="1:7" x14ac:dyDescent="0.25">
      <c r="B108" s="550"/>
      <c r="C108" s="548"/>
      <c r="D108" s="548"/>
      <c r="E108" s="548"/>
      <c r="F108" s="549"/>
      <c r="G108" s="541"/>
    </row>
    <row r="109" spans="1:7" x14ac:dyDescent="0.25">
      <c r="B109" s="551"/>
      <c r="C109" s="548"/>
      <c r="D109" s="548"/>
      <c r="E109" s="552"/>
      <c r="F109" s="553"/>
      <c r="G109" s="541"/>
    </row>
    <row r="110" spans="1:7" x14ac:dyDescent="0.25">
      <c r="B110" s="551"/>
      <c r="C110" s="552"/>
      <c r="D110" s="552"/>
      <c r="E110" s="552"/>
      <c r="F110" s="553"/>
      <c r="G110" s="541"/>
    </row>
    <row r="111" spans="1:7" x14ac:dyDescent="0.25">
      <c r="A111" s="541"/>
      <c r="B111" s="541"/>
      <c r="C111" s="541"/>
      <c r="D111" s="541"/>
      <c r="E111" s="541"/>
      <c r="F111" s="541"/>
      <c r="G111" s="541"/>
    </row>
    <row r="112" spans="1:7" ht="91.5" customHeight="1" x14ac:dyDescent="0.25">
      <c r="B112" s="821" t="s">
        <v>201</v>
      </c>
      <c r="C112" s="822"/>
      <c r="D112" s="822"/>
      <c r="E112" s="822"/>
      <c r="F112" s="823"/>
      <c r="G112" s="541"/>
    </row>
    <row r="113" spans="7:7" x14ac:dyDescent="0.25">
      <c r="G113" s="541"/>
    </row>
    <row r="114" spans="7:7" x14ac:dyDescent="0.25">
      <c r="G114" s="541"/>
    </row>
    <row r="115" spans="7:7" x14ac:dyDescent="0.25">
      <c r="G115" s="541"/>
    </row>
    <row r="116" spans="7:7" x14ac:dyDescent="0.25">
      <c r="G116" s="541"/>
    </row>
    <row r="117" spans="7:7" x14ac:dyDescent="0.25">
      <c r="G117" s="541"/>
    </row>
    <row r="118" spans="7:7" x14ac:dyDescent="0.25">
      <c r="G118" s="541"/>
    </row>
    <row r="119" spans="7:7" x14ac:dyDescent="0.25">
      <c r="G119" s="541"/>
    </row>
    <row r="120" spans="7:7" x14ac:dyDescent="0.25">
      <c r="G120" s="541"/>
    </row>
    <row r="121" spans="7:7" x14ac:dyDescent="0.25">
      <c r="G121" s="541"/>
    </row>
  </sheetData>
  <sheetProtection password="8A10" sheet="1" objects="1" scenarios="1" selectLockedCells="1"/>
  <mergeCells count="40">
    <mergeCell ref="B100:F102"/>
    <mergeCell ref="B103:F103"/>
    <mergeCell ref="B112:F112"/>
    <mergeCell ref="C7:F7"/>
    <mergeCell ref="B4:F4"/>
    <mergeCell ref="B84:E84"/>
    <mergeCell ref="B85:E85"/>
    <mergeCell ref="B86:E86"/>
    <mergeCell ref="B87:E87"/>
    <mergeCell ref="B88:E88"/>
    <mergeCell ref="B90:F90"/>
    <mergeCell ref="B92:F92"/>
    <mergeCell ref="E94:F94"/>
    <mergeCell ref="B89:E89"/>
    <mergeCell ref="C67:C69"/>
    <mergeCell ref="D67:F68"/>
    <mergeCell ref="B68:B69"/>
    <mergeCell ref="C49:F49"/>
    <mergeCell ref="B51:F51"/>
    <mergeCell ref="B52:F52"/>
    <mergeCell ref="B54:F54"/>
    <mergeCell ref="C56:C58"/>
    <mergeCell ref="D56:F57"/>
    <mergeCell ref="B57:B58"/>
    <mergeCell ref="B2:F2"/>
    <mergeCell ref="C6:F6"/>
    <mergeCell ref="C5:F5"/>
    <mergeCell ref="C8:F8"/>
    <mergeCell ref="C48:F48"/>
    <mergeCell ref="B10:F10"/>
    <mergeCell ref="B11:F11"/>
    <mergeCell ref="B13:F13"/>
    <mergeCell ref="C15:C17"/>
    <mergeCell ref="D15:F16"/>
    <mergeCell ref="B16:B17"/>
    <mergeCell ref="C26:C28"/>
    <mergeCell ref="D26:F27"/>
    <mergeCell ref="B27:B28"/>
    <mergeCell ref="C46:F46"/>
    <mergeCell ref="C47:F47"/>
  </mergeCells>
  <conditionalFormatting sqref="B82 B41">
    <cfRule type="cellIs" dxfId="13" priority="2" operator="notEqual">
      <formula>"VIŠAK PRIHODA"</formula>
    </cfRule>
  </conditionalFormatting>
  <conditionalFormatting sqref="C82:F82 C41:F41">
    <cfRule type="cellIs" dxfId="1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7" orientation="portrait" blackAndWhite="1" r:id="rId1"/>
  <rowBreaks count="1" manualBreakCount="1">
    <brk id="53" min="1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theme="3"/>
  </sheetPr>
  <dimension ref="A1:M113"/>
  <sheetViews>
    <sheetView showGridLines="0" tabSelected="1" topLeftCell="B4" workbookViewId="0">
      <selection activeCell="D75" sqref="D75:D88"/>
    </sheetView>
  </sheetViews>
  <sheetFormatPr defaultRowHeight="15" x14ac:dyDescent="0.25"/>
  <cols>
    <col min="1" max="1" width="9.140625" style="436"/>
    <col min="2" max="2" width="6.28515625" style="462" bestFit="1" customWidth="1"/>
    <col min="3" max="3" width="58.140625" style="438" bestFit="1" customWidth="1"/>
    <col min="4" max="4" width="16.28515625" style="438" customWidth="1"/>
    <col min="5" max="5" width="17.140625" style="438" customWidth="1"/>
    <col min="6" max="6" width="15.140625" style="438" customWidth="1"/>
    <col min="7" max="7" width="15.7109375" style="438" customWidth="1"/>
    <col min="8" max="8" width="13.28515625" style="438" customWidth="1"/>
    <col min="9" max="9" width="11.5703125" style="438" customWidth="1"/>
    <col min="10" max="10" width="10.7109375" style="438" customWidth="1"/>
    <col min="11" max="11" width="11.7109375" style="438" customWidth="1"/>
    <col min="12" max="16384" width="9.140625" style="438"/>
  </cols>
  <sheetData>
    <row r="1" spans="2:13" ht="15.75" x14ac:dyDescent="0.25">
      <c r="B1" s="437">
        <f>+OpćiPodaci!C5</f>
        <v>0</v>
      </c>
    </row>
    <row r="3" spans="2:13" ht="15.75" x14ac:dyDescent="0.25">
      <c r="B3" s="829" t="str">
        <f>CONCATENATE("Plan prihoda i rashoda po izvorima financiranja za ",OpćiPodaci!F1,". Godinu")</f>
        <v>Plan prihoda i rashoda po izvorima financiranja za 2021. Godinu</v>
      </c>
      <c r="C3" s="829"/>
      <c r="D3" s="829"/>
      <c r="E3" s="829"/>
      <c r="F3" s="829"/>
      <c r="G3" s="829"/>
    </row>
    <row r="5" spans="2:13" ht="18.75" x14ac:dyDescent="0.25">
      <c r="B5" s="839" t="s">
        <v>52</v>
      </c>
      <c r="C5" s="840"/>
      <c r="D5" s="840"/>
      <c r="E5" s="840"/>
      <c r="F5" s="840"/>
      <c r="G5" s="840"/>
    </row>
    <row r="6" spans="2:13" ht="30" x14ac:dyDescent="0.25">
      <c r="B6" s="439" t="s">
        <v>178</v>
      </c>
      <c r="C6" s="439" t="s">
        <v>182</v>
      </c>
      <c r="D6" s="439" t="str">
        <f>CONCATENATE("Plan ",OpćiPodaci!F1,".g")</f>
        <v>Plan 2021.g</v>
      </c>
      <c r="E6" s="440" t="s">
        <v>334</v>
      </c>
      <c r="F6" s="440" t="s">
        <v>335</v>
      </c>
      <c r="G6" s="440" t="s">
        <v>336</v>
      </c>
    </row>
    <row r="7" spans="2:13" x14ac:dyDescent="0.25">
      <c r="B7" s="837" t="s">
        <v>179</v>
      </c>
      <c r="C7" s="838"/>
      <c r="D7" s="441">
        <f>SUM(D8:D13)</f>
        <v>0</v>
      </c>
      <c r="E7" s="441">
        <f>SUM(E8:E13)</f>
        <v>0</v>
      </c>
      <c r="F7" s="441">
        <f>SUM(F8:F13)</f>
        <v>0</v>
      </c>
      <c r="G7" s="441">
        <f>SUM(G8:G13)</f>
        <v>0</v>
      </c>
    </row>
    <row r="8" spans="2:13" x14ac:dyDescent="0.25">
      <c r="B8" s="442">
        <v>37</v>
      </c>
      <c r="C8" s="443" t="s">
        <v>337</v>
      </c>
      <c r="D8" s="444">
        <f t="shared" ref="D8:D13" si="0">SUM(E8:G8)</f>
        <v>0</v>
      </c>
      <c r="E8" s="445">
        <f>+E41</f>
        <v>0</v>
      </c>
      <c r="F8" s="445"/>
      <c r="G8" s="445"/>
    </row>
    <row r="9" spans="2:13" x14ac:dyDescent="0.25">
      <c r="B9" s="442">
        <v>37</v>
      </c>
      <c r="C9" s="443" t="s">
        <v>338</v>
      </c>
      <c r="D9" s="444">
        <f t="shared" si="0"/>
        <v>0</v>
      </c>
      <c r="E9" s="445">
        <f>+E49</f>
        <v>0</v>
      </c>
      <c r="F9" s="445"/>
      <c r="G9" s="445"/>
    </row>
    <row r="10" spans="2:13" x14ac:dyDescent="0.25">
      <c r="B10" s="442">
        <v>37</v>
      </c>
      <c r="C10" s="443" t="s">
        <v>339</v>
      </c>
      <c r="D10" s="444">
        <f t="shared" si="0"/>
        <v>0</v>
      </c>
      <c r="E10" s="445">
        <f>+E59</f>
        <v>0</v>
      </c>
      <c r="F10" s="445"/>
      <c r="G10" s="445"/>
    </row>
    <row r="11" spans="2:13" x14ac:dyDescent="0.25">
      <c r="B11" s="442">
        <v>37</v>
      </c>
      <c r="C11" s="443" t="s">
        <v>354</v>
      </c>
      <c r="D11" s="444">
        <f t="shared" si="0"/>
        <v>0</v>
      </c>
      <c r="E11" s="445">
        <f>+E74</f>
        <v>0</v>
      </c>
      <c r="F11" s="445"/>
      <c r="G11" s="445"/>
    </row>
    <row r="12" spans="2:13" x14ac:dyDescent="0.25">
      <c r="B12" s="442">
        <v>37</v>
      </c>
      <c r="C12" s="443" t="s">
        <v>340</v>
      </c>
      <c r="D12" s="444">
        <f t="shared" si="0"/>
        <v>0</v>
      </c>
      <c r="E12" s="445"/>
      <c r="F12" s="445">
        <f>+'4.Priredbe'!D24+'4.Priredbe'!D66</f>
        <v>0</v>
      </c>
      <c r="G12" s="445"/>
    </row>
    <row r="13" spans="2:13" x14ac:dyDescent="0.25">
      <c r="B13" s="442">
        <v>37</v>
      </c>
      <c r="C13" s="443" t="s">
        <v>341</v>
      </c>
      <c r="D13" s="444">
        <f t="shared" si="0"/>
        <v>0</v>
      </c>
      <c r="E13" s="445"/>
      <c r="F13" s="445"/>
      <c r="G13" s="445">
        <f>+'5.Rekreacija'!D24+'5.Rekreacija'!D65</f>
        <v>0</v>
      </c>
    </row>
    <row r="14" spans="2:13" ht="15" customHeight="1" x14ac:dyDescent="0.25">
      <c r="B14" s="836" t="s">
        <v>181</v>
      </c>
      <c r="C14" s="836"/>
      <c r="D14" s="441">
        <f>SUM(D15:D20)</f>
        <v>0</v>
      </c>
      <c r="E14" s="441">
        <f>SUM(E15:E20)</f>
        <v>0</v>
      </c>
      <c r="F14" s="441">
        <f>SUM(F15:F20)</f>
        <v>0</v>
      </c>
      <c r="G14" s="441">
        <f>SUM(G15:G20)</f>
        <v>0</v>
      </c>
      <c r="H14" s="841" t="str">
        <f>IF(D14&lt;&gt;F93,CONCATENATE("Rashodi ostalih proračuna iznose ",TEXT(F93,"###.### kn. "),"Razlika prihod- rashod = ",TEXT(+F94,"###.### kn")),"")</f>
        <v/>
      </c>
      <c r="I14" s="842"/>
      <c r="J14" s="842"/>
      <c r="K14" s="842"/>
      <c r="L14" s="842"/>
      <c r="M14" s="842"/>
    </row>
    <row r="15" spans="2:13" x14ac:dyDescent="0.25">
      <c r="B15" s="442">
        <v>35</v>
      </c>
      <c r="C15" s="443" t="s">
        <v>176</v>
      </c>
      <c r="D15" s="444">
        <f>SUM(E15:G15)</f>
        <v>0</v>
      </c>
      <c r="E15" s="476"/>
      <c r="F15" s="445">
        <f>+'4.Priredbe'!E19+'4.Priredbe'!E61</f>
        <v>0</v>
      </c>
      <c r="G15" s="445">
        <f>+'5.Rekreacija'!E19+'5.Rekreacija'!E60</f>
        <v>0</v>
      </c>
      <c r="H15" s="841"/>
      <c r="I15" s="842"/>
      <c r="J15" s="842"/>
      <c r="K15" s="842"/>
      <c r="L15" s="842"/>
      <c r="M15" s="842"/>
    </row>
    <row r="16" spans="2:13" x14ac:dyDescent="0.25">
      <c r="B16" s="442">
        <v>35</v>
      </c>
      <c r="C16" s="443" t="s">
        <v>177</v>
      </c>
      <c r="D16" s="444">
        <f t="shared" ref="D16:D20" si="1">SUM(E16:G16)</f>
        <v>0</v>
      </c>
      <c r="E16" s="476"/>
      <c r="F16" s="445">
        <f>+'4.Priredbe'!E20+'4.Priredbe'!E62</f>
        <v>0</v>
      </c>
      <c r="G16" s="445">
        <f>+'5.Rekreacija'!E61+'5.Rekreacija'!E31</f>
        <v>0</v>
      </c>
      <c r="H16" s="841"/>
      <c r="I16" s="842"/>
      <c r="J16" s="842"/>
      <c r="K16" s="842"/>
      <c r="L16" s="842"/>
      <c r="M16" s="842"/>
    </row>
    <row r="17" spans="2:13" x14ac:dyDescent="0.25">
      <c r="B17" s="442">
        <v>35</v>
      </c>
      <c r="C17" s="443" t="s">
        <v>343</v>
      </c>
      <c r="D17" s="444">
        <f t="shared" si="1"/>
        <v>0</v>
      </c>
      <c r="E17" s="476"/>
      <c r="F17" s="445">
        <f>+'4.Priredbe'!E21+'4.Priredbe'!E63</f>
        <v>0</v>
      </c>
      <c r="G17" s="445">
        <f>+'5.Rekreacija'!E62+'5.Rekreacija'!E32</f>
        <v>0</v>
      </c>
    </row>
    <row r="18" spans="2:13" x14ac:dyDescent="0.25">
      <c r="B18" s="389">
        <v>37</v>
      </c>
      <c r="C18" s="390" t="s">
        <v>174</v>
      </c>
      <c r="D18" s="444">
        <f t="shared" si="1"/>
        <v>0</v>
      </c>
      <c r="E18" s="476"/>
      <c r="F18" s="445"/>
      <c r="G18" s="445"/>
    </row>
    <row r="19" spans="2:13" x14ac:dyDescent="0.25">
      <c r="B19" s="389">
        <v>37</v>
      </c>
      <c r="C19" s="390" t="s">
        <v>175</v>
      </c>
      <c r="D19" s="444">
        <f t="shared" si="1"/>
        <v>0</v>
      </c>
      <c r="E19" s="476"/>
      <c r="F19" s="445"/>
      <c r="G19" s="445"/>
    </row>
    <row r="20" spans="2:13" x14ac:dyDescent="0.25">
      <c r="B20" s="389">
        <v>35</v>
      </c>
      <c r="C20" s="390" t="s">
        <v>357</v>
      </c>
      <c r="D20" s="444">
        <f t="shared" si="1"/>
        <v>0</v>
      </c>
      <c r="E20" s="476"/>
      <c r="F20" s="445"/>
      <c r="G20" s="445"/>
    </row>
    <row r="21" spans="2:13" x14ac:dyDescent="0.25">
      <c r="B21" s="836" t="s">
        <v>180</v>
      </c>
      <c r="C21" s="836"/>
      <c r="D21" s="441">
        <f>SUM(D22:D33)</f>
        <v>0</v>
      </c>
      <c r="E21" s="441">
        <f t="shared" ref="E21:G21" si="2">SUM(E22:E33)</f>
        <v>0</v>
      </c>
      <c r="F21" s="441">
        <f t="shared" si="2"/>
        <v>0</v>
      </c>
      <c r="G21" s="441">
        <f t="shared" si="2"/>
        <v>0</v>
      </c>
      <c r="H21" s="841" t="str">
        <f>IF(D21+D35&lt;&gt;G93,CONCATENATE("Rashodi iz izvora vlastiti prihodi iznose ",TEXT(G93,"###.### kn. "),"Razlika prihod- rashod = ",TEXT(G94,"###.### kn")),"")</f>
        <v/>
      </c>
      <c r="I21" s="842"/>
      <c r="J21" s="842"/>
      <c r="K21" s="842"/>
      <c r="L21" s="842"/>
      <c r="M21" s="842"/>
    </row>
    <row r="22" spans="2:13" x14ac:dyDescent="0.25">
      <c r="B22" s="442">
        <v>31</v>
      </c>
      <c r="C22" s="443" t="s">
        <v>348</v>
      </c>
      <c r="D22" s="444">
        <f>SUM(E22:G22)</f>
        <v>0</v>
      </c>
      <c r="E22" s="391"/>
      <c r="F22" s="444"/>
      <c r="G22" s="444"/>
      <c r="H22" s="841"/>
      <c r="I22" s="842"/>
      <c r="J22" s="842"/>
      <c r="K22" s="842"/>
      <c r="L22" s="842"/>
      <c r="M22" s="842"/>
    </row>
    <row r="23" spans="2:13" x14ac:dyDescent="0.25">
      <c r="B23" s="442">
        <v>31</v>
      </c>
      <c r="C23" s="443" t="s">
        <v>347</v>
      </c>
      <c r="D23" s="444">
        <f>SUM(E23:G23)</f>
        <v>0</v>
      </c>
      <c r="E23" s="391"/>
      <c r="F23" s="444"/>
      <c r="G23" s="444"/>
      <c r="H23" s="841"/>
      <c r="I23" s="842"/>
      <c r="J23" s="842"/>
      <c r="K23" s="842"/>
      <c r="L23" s="842"/>
      <c r="M23" s="842"/>
    </row>
    <row r="24" spans="2:13" x14ac:dyDescent="0.25">
      <c r="B24" s="446">
        <v>31</v>
      </c>
      <c r="C24" s="447" t="s">
        <v>346</v>
      </c>
      <c r="D24" s="444">
        <f>SUM(E24:G24)</f>
        <v>0</v>
      </c>
      <c r="E24" s="391"/>
      <c r="F24" s="444">
        <f>+'4.Priredbe'!F22+'4.Priredbe'!F64</f>
        <v>0</v>
      </c>
      <c r="G24" s="444">
        <f>+'5.Rekreacija'!F22+'5.Rekreacija'!F63</f>
        <v>0</v>
      </c>
    </row>
    <row r="25" spans="2:13" x14ac:dyDescent="0.25">
      <c r="B25" s="442">
        <v>32</v>
      </c>
      <c r="C25" s="443" t="s">
        <v>345</v>
      </c>
      <c r="D25" s="444">
        <f>+Članstvo!G8</f>
        <v>0</v>
      </c>
      <c r="E25" s="444">
        <f>+D25-F25-G25</f>
        <v>0</v>
      </c>
      <c r="F25" s="444"/>
      <c r="G25" s="392"/>
    </row>
    <row r="26" spans="2:13" x14ac:dyDescent="0.25">
      <c r="B26" s="448">
        <v>34</v>
      </c>
      <c r="C26" s="449" t="s">
        <v>344</v>
      </c>
      <c r="D26" s="444">
        <f t="shared" ref="D26:D33" si="3">SUM(E26:G26)</f>
        <v>0</v>
      </c>
      <c r="E26" s="391"/>
      <c r="F26" s="444"/>
      <c r="G26" s="444"/>
    </row>
    <row r="27" spans="2:13" x14ac:dyDescent="0.25">
      <c r="B27" s="442">
        <v>34</v>
      </c>
      <c r="C27" s="443" t="s">
        <v>349</v>
      </c>
      <c r="D27" s="444">
        <f t="shared" si="3"/>
        <v>0</v>
      </c>
      <c r="E27" s="391"/>
      <c r="F27" s="444"/>
      <c r="G27" s="444"/>
    </row>
    <row r="28" spans="2:13" x14ac:dyDescent="0.25">
      <c r="B28" s="442">
        <v>35</v>
      </c>
      <c r="C28" s="443" t="s">
        <v>350</v>
      </c>
      <c r="D28" s="444">
        <f t="shared" si="3"/>
        <v>0</v>
      </c>
      <c r="E28" s="391"/>
      <c r="F28" s="444"/>
      <c r="G28" s="444"/>
    </row>
    <row r="29" spans="2:13" x14ac:dyDescent="0.25">
      <c r="B29" s="442">
        <v>35</v>
      </c>
      <c r="C29" s="443" t="s">
        <v>351</v>
      </c>
      <c r="D29" s="444">
        <f t="shared" si="3"/>
        <v>0</v>
      </c>
      <c r="E29" s="391"/>
      <c r="F29" s="444"/>
      <c r="G29" s="444"/>
    </row>
    <row r="30" spans="2:13" x14ac:dyDescent="0.25">
      <c r="B30" s="442">
        <v>35</v>
      </c>
      <c r="C30" s="443" t="s">
        <v>352</v>
      </c>
      <c r="D30" s="450">
        <f t="shared" si="3"/>
        <v>0</v>
      </c>
      <c r="E30" s="391"/>
      <c r="F30" s="444">
        <f>+'4.Priredbe'!F23+'4.Priredbe'!F65</f>
        <v>0</v>
      </c>
      <c r="G30" s="444">
        <f>+'5.Rekreacija'!F23+'5.Rekreacija'!F64</f>
        <v>0</v>
      </c>
    </row>
    <row r="31" spans="2:13" x14ac:dyDescent="0.25">
      <c r="B31" s="442">
        <v>36</v>
      </c>
      <c r="C31" s="443" t="s">
        <v>353</v>
      </c>
      <c r="D31" s="444">
        <f t="shared" si="3"/>
        <v>0</v>
      </c>
      <c r="E31" s="391"/>
      <c r="F31" s="444"/>
      <c r="G31" s="444"/>
    </row>
    <row r="32" spans="2:13" x14ac:dyDescent="0.25">
      <c r="B32" s="393"/>
      <c r="C32" s="394"/>
      <c r="D32" s="444">
        <f t="shared" si="3"/>
        <v>0</v>
      </c>
      <c r="E32" s="391"/>
      <c r="F32" s="444"/>
      <c r="G32" s="444"/>
    </row>
    <row r="33" spans="2:7" ht="15.75" thickBot="1" x14ac:dyDescent="0.3">
      <c r="B33" s="393"/>
      <c r="C33" s="394"/>
      <c r="D33" s="444">
        <f t="shared" si="3"/>
        <v>0</v>
      </c>
      <c r="E33" s="396"/>
      <c r="F33" s="451"/>
      <c r="G33" s="451"/>
    </row>
    <row r="34" spans="2:7" ht="16.5" thickTop="1" thickBot="1" x14ac:dyDescent="0.3">
      <c r="B34" s="835" t="s">
        <v>52</v>
      </c>
      <c r="C34" s="835"/>
      <c r="D34" s="452">
        <f>+D7+D14+D21</f>
        <v>0</v>
      </c>
      <c r="E34" s="452">
        <f>+E7+E14+E21</f>
        <v>0</v>
      </c>
      <c r="F34" s="452">
        <f>+F7+F14+F21</f>
        <v>0</v>
      </c>
      <c r="G34" s="452">
        <f>+G7+G14+G21</f>
        <v>0</v>
      </c>
    </row>
    <row r="35" spans="2:7" ht="16.5" thickTop="1" thickBot="1" x14ac:dyDescent="0.3">
      <c r="B35" s="835" t="s">
        <v>240</v>
      </c>
      <c r="C35" s="835"/>
      <c r="D35" s="483"/>
    </row>
    <row r="36" spans="2:7" ht="16.5" thickTop="1" thickBot="1" x14ac:dyDescent="0.3">
      <c r="B36" s="835" t="s">
        <v>320</v>
      </c>
      <c r="C36" s="835"/>
      <c r="D36" s="484">
        <f>+D34+D35</f>
        <v>0</v>
      </c>
    </row>
    <row r="37" spans="2:7" ht="15.75" thickTop="1" x14ac:dyDescent="0.25"/>
    <row r="38" spans="2:7" ht="18.75" x14ac:dyDescent="0.25">
      <c r="B38" s="834" t="s">
        <v>77</v>
      </c>
      <c r="C38" s="834"/>
      <c r="D38" s="834"/>
      <c r="E38" s="834"/>
      <c r="F38" s="834"/>
      <c r="G38" s="834"/>
    </row>
    <row r="39" spans="2:7" x14ac:dyDescent="0.25">
      <c r="B39" s="833" t="s">
        <v>178</v>
      </c>
      <c r="C39" s="833" t="s">
        <v>182</v>
      </c>
      <c r="D39" s="833" t="str">
        <f>+D6</f>
        <v>Plan 2021.g</v>
      </c>
      <c r="E39" s="832" t="s">
        <v>183</v>
      </c>
      <c r="F39" s="832"/>
      <c r="G39" s="832"/>
    </row>
    <row r="40" spans="2:7" x14ac:dyDescent="0.25">
      <c r="B40" s="833"/>
      <c r="C40" s="833"/>
      <c r="D40" s="833"/>
      <c r="E40" s="453" t="s">
        <v>89</v>
      </c>
      <c r="F40" s="453" t="s">
        <v>184</v>
      </c>
      <c r="G40" s="453" t="s">
        <v>90</v>
      </c>
    </row>
    <row r="41" spans="2:7" x14ac:dyDescent="0.25">
      <c r="B41" s="831" t="s">
        <v>189</v>
      </c>
      <c r="C41" s="831"/>
      <c r="D41" s="441">
        <f>SUM(D42:D48)</f>
        <v>0</v>
      </c>
      <c r="E41" s="441">
        <f>SUM(E42:E48)</f>
        <v>0</v>
      </c>
      <c r="F41" s="441">
        <f>SUM(F42:F48)</f>
        <v>0</v>
      </c>
      <c r="G41" s="441">
        <f>SUM(G42:G48)</f>
        <v>0</v>
      </c>
    </row>
    <row r="42" spans="2:7" x14ac:dyDescent="0.25">
      <c r="B42" s="442">
        <f>+'1.Stručni rad'!B43</f>
        <v>41</v>
      </c>
      <c r="C42" s="444" t="str">
        <f>+'1.Stručni rad'!C43:D43</f>
        <v>Plaće trenera</v>
      </c>
      <c r="D42" s="444">
        <f>+'1.Stručni rad'!E43</f>
        <v>0</v>
      </c>
      <c r="E42" s="391"/>
      <c r="F42" s="391"/>
      <c r="G42" s="444">
        <f>+D42-E42-F42</f>
        <v>0</v>
      </c>
    </row>
    <row r="43" spans="2:7" x14ac:dyDescent="0.25">
      <c r="B43" s="442">
        <f>+'1.Stručni rad'!B44</f>
        <v>42</v>
      </c>
      <c r="C43" s="444" t="str">
        <f>+'1.Stručni rad'!C44:D44</f>
        <v>Naknade trenerima</v>
      </c>
      <c r="D43" s="444">
        <f>+'1.Stručni rad'!E44</f>
        <v>0</v>
      </c>
      <c r="E43" s="391"/>
      <c r="F43" s="391"/>
      <c r="G43" s="444">
        <f t="shared" ref="G43:G48" si="4">+D43-E43-F43</f>
        <v>0</v>
      </c>
    </row>
    <row r="44" spans="2:7" x14ac:dyDescent="0.25">
      <c r="B44" s="442">
        <f>+'1.Stručni rad'!B45</f>
        <v>41</v>
      </c>
      <c r="C44" s="444" t="str">
        <f>+'1.Stručni rad'!C45:D45</f>
        <v>Plaće ostalih kadrova kluba</v>
      </c>
      <c r="D44" s="444">
        <f>+'1.Stručni rad'!E45</f>
        <v>0</v>
      </c>
      <c r="E44" s="391"/>
      <c r="F44" s="391"/>
      <c r="G44" s="444">
        <f t="shared" si="4"/>
        <v>0</v>
      </c>
    </row>
    <row r="45" spans="2:7" x14ac:dyDescent="0.25">
      <c r="B45" s="442">
        <f>+'1.Stručni rad'!B46</f>
        <v>42</v>
      </c>
      <c r="C45" s="444" t="str">
        <f>+'1.Stručni rad'!C46:D46</f>
        <v>Naknade ostalim kadrovima kluba</v>
      </c>
      <c r="D45" s="444">
        <f>+'1.Stručni rad'!E46</f>
        <v>0</v>
      </c>
      <c r="E45" s="391"/>
      <c r="F45" s="391"/>
      <c r="G45" s="444">
        <f t="shared" si="4"/>
        <v>0</v>
      </c>
    </row>
    <row r="46" spans="2:7" x14ac:dyDescent="0.25">
      <c r="B46" s="389"/>
      <c r="C46" s="391"/>
      <c r="D46" s="391"/>
      <c r="E46" s="391"/>
      <c r="F46" s="391"/>
      <c r="G46" s="444">
        <f>+D46-E46-F46</f>
        <v>0</v>
      </c>
    </row>
    <row r="47" spans="2:7" x14ac:dyDescent="0.25">
      <c r="B47" s="389"/>
      <c r="C47" s="391"/>
      <c r="D47" s="391"/>
      <c r="E47" s="391"/>
      <c r="F47" s="391"/>
      <c r="G47" s="444">
        <f>+D47-E47-F47</f>
        <v>0</v>
      </c>
    </row>
    <row r="48" spans="2:7" x14ac:dyDescent="0.25">
      <c r="B48" s="389"/>
      <c r="C48" s="391"/>
      <c r="D48" s="391"/>
      <c r="E48" s="391"/>
      <c r="F48" s="391"/>
      <c r="G48" s="444">
        <f t="shared" si="4"/>
        <v>0</v>
      </c>
    </row>
    <row r="49" spans="2:7" x14ac:dyDescent="0.25">
      <c r="B49" s="831" t="s">
        <v>190</v>
      </c>
      <c r="C49" s="831"/>
      <c r="D49" s="441">
        <f>SUM(D50:D58)</f>
        <v>0</v>
      </c>
      <c r="E49" s="441">
        <f>SUM(E50:E58)</f>
        <v>0</v>
      </c>
      <c r="F49" s="441">
        <f>SUM(F50:F58)</f>
        <v>0</v>
      </c>
      <c r="G49" s="441">
        <f>SUM(G50:G58)</f>
        <v>0</v>
      </c>
    </row>
    <row r="50" spans="2:7" x14ac:dyDescent="0.25">
      <c r="B50" s="442">
        <f>+'2.NatjecanjaEkipno'!B87</f>
        <v>42</v>
      </c>
      <c r="C50" s="554" t="str">
        <f>+'2.NatjecanjaEkipno'!C87</f>
        <v>Trošak prijevoza</v>
      </c>
      <c r="D50" s="444">
        <f>+'2.NatjecanjaEkipno'!F87+'2.NatjecanjaPojedinačno'!F79</f>
        <v>0</v>
      </c>
      <c r="E50" s="391"/>
      <c r="F50" s="391"/>
      <c r="G50" s="444">
        <f t="shared" ref="G50:G65" si="5">+D50-E50-F50</f>
        <v>0</v>
      </c>
    </row>
    <row r="51" spans="2:7" x14ac:dyDescent="0.25">
      <c r="B51" s="442">
        <f>+'2.NatjecanjaEkipno'!B88</f>
        <v>42</v>
      </c>
      <c r="C51" s="554" t="str">
        <f>+'2.NatjecanjaEkipno'!C88</f>
        <v>Trošak smještaja</v>
      </c>
      <c r="D51" s="444">
        <f>+'2.NatjecanjaEkipno'!F88+'2.NatjecanjaPojedinačno'!F80</f>
        <v>0</v>
      </c>
      <c r="E51" s="391"/>
      <c r="F51" s="391"/>
      <c r="G51" s="444">
        <f t="shared" si="5"/>
        <v>0</v>
      </c>
    </row>
    <row r="52" spans="2:7" x14ac:dyDescent="0.25">
      <c r="B52" s="442">
        <f>+'2.NatjecanjaEkipno'!B89</f>
        <v>42</v>
      </c>
      <c r="C52" s="554" t="str">
        <f>+'2.NatjecanjaEkipno'!C89</f>
        <v>Trošak prehrane</v>
      </c>
      <c r="D52" s="444">
        <f>+'2.NatjecanjaEkipno'!F89+'2.NatjecanjaPojedinačno'!F81</f>
        <v>0</v>
      </c>
      <c r="E52" s="391"/>
      <c r="F52" s="391"/>
      <c r="G52" s="444">
        <f t="shared" si="5"/>
        <v>0</v>
      </c>
    </row>
    <row r="53" spans="2:7" x14ac:dyDescent="0.25">
      <c r="B53" s="442">
        <f>+'2.NatjecanjaEkipno'!B90</f>
        <v>42</v>
      </c>
      <c r="C53" s="554" t="str">
        <f>+'2.NatjecanjaEkipno'!C90</f>
        <v>Troškovi kotizacija, članarina, startnina, i sl.</v>
      </c>
      <c r="D53" s="444">
        <f>+'2.NatjecanjaEkipno'!F90+'2.NatjecanjaPojedinačno'!F82</f>
        <v>0</v>
      </c>
      <c r="E53" s="391"/>
      <c r="F53" s="391"/>
      <c r="G53" s="444">
        <f t="shared" si="5"/>
        <v>0</v>
      </c>
    </row>
    <row r="54" spans="2:7" x14ac:dyDescent="0.25">
      <c r="B54" s="442">
        <f>+'2.NatjecanjaEkipno'!B91</f>
        <v>42</v>
      </c>
      <c r="C54" s="554" t="str">
        <f>+'2.NatjecanjaEkipno'!C91</f>
        <v>Troškovi organizacije natjecanja kao domaćin</v>
      </c>
      <c r="D54" s="444">
        <f>+'2.NatjecanjaEkipno'!F91+'2.NatjecanjaPojedinačno'!F83</f>
        <v>0</v>
      </c>
      <c r="E54" s="391"/>
      <c r="F54" s="391"/>
      <c r="G54" s="444">
        <f t="shared" si="5"/>
        <v>0</v>
      </c>
    </row>
    <row r="55" spans="2:7" x14ac:dyDescent="0.25">
      <c r="B55" s="442">
        <f>+'2.NatjecanjaEkipno'!B92</f>
        <v>42</v>
      </c>
      <c r="C55" s="554" t="str">
        <f>+'2.NatjecanjaEkipno'!C92</f>
        <v>Ostali nespomenuti troškovi</v>
      </c>
      <c r="D55" s="444">
        <f>+'2.NatjecanjaEkipno'!F92+'2.NatjecanjaPojedinačno'!F84</f>
        <v>0</v>
      </c>
      <c r="E55" s="391"/>
      <c r="F55" s="391"/>
      <c r="G55" s="444">
        <f t="shared" si="5"/>
        <v>0</v>
      </c>
    </row>
    <row r="56" spans="2:7" x14ac:dyDescent="0.25">
      <c r="B56" s="393"/>
      <c r="C56" s="555"/>
      <c r="D56" s="392"/>
      <c r="E56" s="391"/>
      <c r="F56" s="391"/>
      <c r="G56" s="444">
        <f t="shared" si="5"/>
        <v>0</v>
      </c>
    </row>
    <row r="57" spans="2:7" x14ac:dyDescent="0.25">
      <c r="B57" s="393"/>
      <c r="C57" s="555"/>
      <c r="D57" s="392"/>
      <c r="E57" s="391"/>
      <c r="F57" s="391"/>
      <c r="G57" s="444">
        <f t="shared" si="5"/>
        <v>0</v>
      </c>
    </row>
    <row r="58" spans="2:7" x14ac:dyDescent="0.25">
      <c r="B58" s="393"/>
      <c r="C58" s="555"/>
      <c r="D58" s="392"/>
      <c r="E58" s="391"/>
      <c r="F58" s="391"/>
      <c r="G58" s="444">
        <f t="shared" si="5"/>
        <v>0</v>
      </c>
    </row>
    <row r="59" spans="2:7" x14ac:dyDescent="0.25">
      <c r="B59" s="831" t="s">
        <v>191</v>
      </c>
      <c r="C59" s="831"/>
      <c r="D59" s="441">
        <f>SUM(D60:D65)</f>
        <v>0</v>
      </c>
      <c r="E59" s="441">
        <f>SUM(E60:E65)</f>
        <v>0</v>
      </c>
      <c r="F59" s="441">
        <f>SUM(F60:F65)</f>
        <v>0</v>
      </c>
      <c r="G59" s="441">
        <f>SUM(G60:G65)</f>
        <v>0</v>
      </c>
    </row>
    <row r="60" spans="2:7" x14ac:dyDescent="0.25">
      <c r="B60" s="442">
        <f>+'3.Objekti'!B68</f>
        <v>41</v>
      </c>
      <c r="C60" s="556" t="str">
        <f>+'3.Objekti'!C68</f>
        <v>Plaće osoblja</v>
      </c>
      <c r="D60" s="454">
        <f>+'3.Objekti'!F68</f>
        <v>0</v>
      </c>
      <c r="E60" s="392"/>
      <c r="F60" s="392"/>
      <c r="G60" s="444">
        <f t="shared" si="5"/>
        <v>0</v>
      </c>
    </row>
    <row r="61" spans="2:7" x14ac:dyDescent="0.25">
      <c r="B61" s="442">
        <f>+'3.Objekti'!B69</f>
        <v>42</v>
      </c>
      <c r="C61" s="556" t="str">
        <f>+'3.Objekti'!C69</f>
        <v>Naknade osoblju izvan radnog odnosa</v>
      </c>
      <c r="D61" s="454">
        <f>+'3.Objekti'!F69</f>
        <v>0</v>
      </c>
      <c r="E61" s="392"/>
      <c r="F61" s="392"/>
      <c r="G61" s="444">
        <f t="shared" si="5"/>
        <v>0</v>
      </c>
    </row>
    <row r="62" spans="2:7" x14ac:dyDescent="0.25">
      <c r="B62" s="442">
        <f>+'3.Objekti'!B70</f>
        <v>42</v>
      </c>
      <c r="C62" s="556" t="str">
        <f>+'3.Objekti'!C70</f>
        <v xml:space="preserve">Materijalni rashodi i rashodi za usluge održavanja </v>
      </c>
      <c r="D62" s="454">
        <f>+'3.Objekti'!F70</f>
        <v>0</v>
      </c>
      <c r="E62" s="392"/>
      <c r="F62" s="392"/>
      <c r="G62" s="444">
        <f t="shared" si="5"/>
        <v>0</v>
      </c>
    </row>
    <row r="63" spans="2:7" x14ac:dyDescent="0.25">
      <c r="B63" s="389"/>
      <c r="C63" s="557"/>
      <c r="D63" s="395"/>
      <c r="E63" s="391"/>
      <c r="F63" s="391"/>
      <c r="G63" s="444">
        <f t="shared" si="5"/>
        <v>0</v>
      </c>
    </row>
    <row r="64" spans="2:7" x14ac:dyDescent="0.25">
      <c r="B64" s="389"/>
      <c r="C64" s="557"/>
      <c r="D64" s="395"/>
      <c r="E64" s="391"/>
      <c r="F64" s="391"/>
      <c r="G64" s="444">
        <f t="shared" si="5"/>
        <v>0</v>
      </c>
    </row>
    <row r="65" spans="2:7" x14ac:dyDescent="0.25">
      <c r="B65" s="389"/>
      <c r="C65" s="395"/>
      <c r="D65" s="395"/>
      <c r="E65" s="391"/>
      <c r="F65" s="391"/>
      <c r="G65" s="444">
        <f t="shared" si="5"/>
        <v>0</v>
      </c>
    </row>
    <row r="66" spans="2:7" x14ac:dyDescent="0.25">
      <c r="B66" s="831" t="s">
        <v>204</v>
      </c>
      <c r="C66" s="831"/>
      <c r="D66" s="441">
        <f>SUM(D67:D69)</f>
        <v>0</v>
      </c>
      <c r="E66" s="441">
        <f>SUM(E67:E69)</f>
        <v>0</v>
      </c>
      <c r="F66" s="441">
        <f>SUM(F67:F69)</f>
        <v>0</v>
      </c>
      <c r="G66" s="441">
        <f>SUM(G67:G69)</f>
        <v>0</v>
      </c>
    </row>
    <row r="67" spans="2:7" x14ac:dyDescent="0.25">
      <c r="B67" s="442">
        <v>42</v>
      </c>
      <c r="C67" s="444">
        <f>+'4.Priredbe'!C6</f>
        <v>0</v>
      </c>
      <c r="D67" s="444">
        <f>+'4.Priredbe'!C39</f>
        <v>0</v>
      </c>
      <c r="E67" s="444">
        <f>+'4.Priredbe'!D39</f>
        <v>0</v>
      </c>
      <c r="F67" s="444">
        <f>+'4.Priredbe'!E39</f>
        <v>0</v>
      </c>
      <c r="G67" s="444">
        <f>+'4.Priredbe'!F39</f>
        <v>0</v>
      </c>
    </row>
    <row r="68" spans="2:7" x14ac:dyDescent="0.25">
      <c r="B68" s="442">
        <v>42</v>
      </c>
      <c r="C68" s="444">
        <f>+'4.Priredbe'!C48</f>
        <v>0</v>
      </c>
      <c r="D68" s="444">
        <f>+'4.Priredbe'!C81</f>
        <v>0</v>
      </c>
      <c r="E68" s="444">
        <f>+'4.Priredbe'!D81</f>
        <v>0</v>
      </c>
      <c r="F68" s="444">
        <f>+'4.Priredbe'!E81</f>
        <v>0</v>
      </c>
      <c r="G68" s="444">
        <f>+D68-E68-F68</f>
        <v>0</v>
      </c>
    </row>
    <row r="69" spans="2:7" x14ac:dyDescent="0.25">
      <c r="B69" s="393"/>
      <c r="C69" s="392"/>
      <c r="D69" s="392"/>
      <c r="E69" s="392"/>
      <c r="F69" s="392"/>
      <c r="G69" s="444">
        <f>+D69-E69-F69</f>
        <v>0</v>
      </c>
    </row>
    <row r="70" spans="2:7" x14ac:dyDescent="0.25">
      <c r="B70" s="831" t="s">
        <v>328</v>
      </c>
      <c r="C70" s="831"/>
      <c r="D70" s="441">
        <f>SUM(D71:D73)</f>
        <v>0</v>
      </c>
      <c r="E70" s="441">
        <f>SUM(E71:E73)</f>
        <v>0</v>
      </c>
      <c r="F70" s="441">
        <f>SUM(F71:F73)</f>
        <v>0</v>
      </c>
      <c r="G70" s="441">
        <f>SUM(G71:G73)</f>
        <v>0</v>
      </c>
    </row>
    <row r="71" spans="2:7" x14ac:dyDescent="0.25">
      <c r="B71" s="442">
        <v>42</v>
      </c>
      <c r="C71" s="444">
        <f>+'5.Rekreacija'!C5:F5</f>
        <v>0</v>
      </c>
      <c r="D71" s="444">
        <f>+'5.Rekreacija'!C39</f>
        <v>0</v>
      </c>
      <c r="E71" s="444">
        <f>+'5.Rekreacija'!D39</f>
        <v>0</v>
      </c>
      <c r="F71" s="444">
        <f>+'5.Rekreacija'!E39</f>
        <v>0</v>
      </c>
      <c r="G71" s="444">
        <f>+'5.Rekreacija'!F39</f>
        <v>0</v>
      </c>
    </row>
    <row r="72" spans="2:7" x14ac:dyDescent="0.25">
      <c r="B72" s="442">
        <v>42</v>
      </c>
      <c r="C72" s="444">
        <f>+'5.Rekreacija'!C46:F46</f>
        <v>0</v>
      </c>
      <c r="D72" s="444">
        <f>+'5.Rekreacija'!C80</f>
        <v>0</v>
      </c>
      <c r="E72" s="444">
        <f>+'5.Rekreacija'!D80</f>
        <v>0</v>
      </c>
      <c r="F72" s="444">
        <f>+'5.Rekreacija'!E80</f>
        <v>0</v>
      </c>
      <c r="G72" s="444">
        <f>+'5.Rekreacija'!F80</f>
        <v>0</v>
      </c>
    </row>
    <row r="73" spans="2:7" x14ac:dyDescent="0.25">
      <c r="B73" s="393"/>
      <c r="C73" s="392"/>
      <c r="D73" s="392"/>
      <c r="E73" s="392"/>
      <c r="F73" s="392"/>
      <c r="G73" s="444">
        <f>+D73-E73-F73</f>
        <v>0</v>
      </c>
    </row>
    <row r="74" spans="2:7" x14ac:dyDescent="0.25">
      <c r="B74" s="831" t="s">
        <v>342</v>
      </c>
      <c r="C74" s="831"/>
      <c r="D74" s="441">
        <f>SUM(D75:D90)</f>
        <v>0</v>
      </c>
      <c r="E74" s="441">
        <f>SUM(E75:E90)</f>
        <v>0</v>
      </c>
      <c r="F74" s="441">
        <f>SUM(F75:F90)</f>
        <v>0</v>
      </c>
      <c r="G74" s="441">
        <f>SUM(G75:G90)</f>
        <v>0</v>
      </c>
    </row>
    <row r="75" spans="2:7" x14ac:dyDescent="0.25">
      <c r="B75" s="389">
        <v>42</v>
      </c>
      <c r="C75" s="391" t="s">
        <v>195</v>
      </c>
      <c r="D75" s="391"/>
      <c r="E75" s="391"/>
      <c r="F75" s="391"/>
      <c r="G75" s="444">
        <f>+D75-E75-F75</f>
        <v>0</v>
      </c>
    </row>
    <row r="76" spans="2:7" x14ac:dyDescent="0.25">
      <c r="B76" s="389">
        <v>44</v>
      </c>
      <c r="C76" s="391" t="s">
        <v>196</v>
      </c>
      <c r="D76" s="391"/>
      <c r="E76" s="391"/>
      <c r="F76" s="391"/>
      <c r="G76" s="444">
        <f>+D76-E76-F76</f>
        <v>0</v>
      </c>
    </row>
    <row r="77" spans="2:7" x14ac:dyDescent="0.25">
      <c r="B77" s="389">
        <v>43</v>
      </c>
      <c r="C77" s="391" t="s">
        <v>65</v>
      </c>
      <c r="D77" s="391"/>
      <c r="E77" s="391"/>
      <c r="F77" s="391"/>
      <c r="G77" s="444">
        <f>+D77-E77-F77</f>
        <v>0</v>
      </c>
    </row>
    <row r="78" spans="2:7" x14ac:dyDescent="0.25">
      <c r="B78" s="389">
        <v>42</v>
      </c>
      <c r="C78" s="391" t="s">
        <v>205</v>
      </c>
      <c r="D78" s="391"/>
      <c r="E78" s="391"/>
      <c r="F78" s="391"/>
      <c r="G78" s="444">
        <f>+D78-E78-F78</f>
        <v>0</v>
      </c>
    </row>
    <row r="79" spans="2:7" x14ac:dyDescent="0.25">
      <c r="B79" s="389">
        <v>42</v>
      </c>
      <c r="C79" s="391" t="s">
        <v>315</v>
      </c>
      <c r="D79" s="391"/>
      <c r="E79" s="391"/>
      <c r="F79" s="391"/>
      <c r="G79" s="444">
        <f t="shared" ref="G79:G90" si="6">+D79-E79-F79</f>
        <v>0</v>
      </c>
    </row>
    <row r="80" spans="2:7" x14ac:dyDescent="0.25">
      <c r="B80" s="389">
        <v>42</v>
      </c>
      <c r="C80" s="391" t="s">
        <v>316</v>
      </c>
      <c r="D80" s="391"/>
      <c r="E80" s="391"/>
      <c r="F80" s="391"/>
      <c r="G80" s="444">
        <f t="shared" si="6"/>
        <v>0</v>
      </c>
    </row>
    <row r="81" spans="1:7" x14ac:dyDescent="0.25">
      <c r="B81" s="389">
        <v>42</v>
      </c>
      <c r="C81" s="391" t="s">
        <v>317</v>
      </c>
      <c r="D81" s="391"/>
      <c r="E81" s="391"/>
      <c r="F81" s="391"/>
      <c r="G81" s="444">
        <f t="shared" si="6"/>
        <v>0</v>
      </c>
    </row>
    <row r="82" spans="1:7" x14ac:dyDescent="0.25">
      <c r="B82" s="389">
        <v>42</v>
      </c>
      <c r="C82" s="391" t="s">
        <v>318</v>
      </c>
      <c r="D82" s="391"/>
      <c r="E82" s="391"/>
      <c r="F82" s="391"/>
      <c r="G82" s="444">
        <f t="shared" si="6"/>
        <v>0</v>
      </c>
    </row>
    <row r="83" spans="1:7" x14ac:dyDescent="0.25">
      <c r="B83" s="389">
        <v>42</v>
      </c>
      <c r="C83" s="391" t="s">
        <v>206</v>
      </c>
      <c r="D83" s="391"/>
      <c r="E83" s="391"/>
      <c r="F83" s="391"/>
      <c r="G83" s="444">
        <f t="shared" si="6"/>
        <v>0</v>
      </c>
    </row>
    <row r="84" spans="1:7" x14ac:dyDescent="0.25">
      <c r="B84" s="389">
        <v>42</v>
      </c>
      <c r="C84" s="391" t="s">
        <v>322</v>
      </c>
      <c r="D84" s="391"/>
      <c r="E84" s="391"/>
      <c r="F84" s="391"/>
      <c r="G84" s="444">
        <f t="shared" si="6"/>
        <v>0</v>
      </c>
    </row>
    <row r="85" spans="1:7" x14ac:dyDescent="0.25">
      <c r="B85" s="389">
        <v>42</v>
      </c>
      <c r="C85" s="391" t="s">
        <v>319</v>
      </c>
      <c r="D85" s="391"/>
      <c r="E85" s="391"/>
      <c r="F85" s="391"/>
      <c r="G85" s="444">
        <f t="shared" si="6"/>
        <v>0</v>
      </c>
    </row>
    <row r="86" spans="1:7" x14ac:dyDescent="0.25">
      <c r="B86" s="389">
        <v>42</v>
      </c>
      <c r="C86" s="391" t="s">
        <v>355</v>
      </c>
      <c r="D86" s="391"/>
      <c r="E86" s="391"/>
      <c r="F86" s="391"/>
      <c r="G86" s="444">
        <f t="shared" si="6"/>
        <v>0</v>
      </c>
    </row>
    <row r="87" spans="1:7" x14ac:dyDescent="0.25">
      <c r="B87" s="389">
        <v>42</v>
      </c>
      <c r="C87" s="391" t="s">
        <v>356</v>
      </c>
      <c r="D87" s="391"/>
      <c r="E87" s="391"/>
      <c r="F87" s="391"/>
      <c r="G87" s="444">
        <f t="shared" si="6"/>
        <v>0</v>
      </c>
    </row>
    <row r="88" spans="1:7" x14ac:dyDescent="0.25">
      <c r="B88" s="389">
        <v>42</v>
      </c>
      <c r="C88" s="391" t="s">
        <v>364</v>
      </c>
      <c r="D88" s="391"/>
      <c r="E88" s="391"/>
      <c r="F88" s="391"/>
      <c r="G88" s="444">
        <f t="shared" si="6"/>
        <v>0</v>
      </c>
    </row>
    <row r="89" spans="1:7" x14ac:dyDescent="0.25">
      <c r="B89" s="389"/>
      <c r="C89" s="391"/>
      <c r="D89" s="391"/>
      <c r="E89" s="391"/>
      <c r="F89" s="391"/>
      <c r="G89" s="444">
        <f t="shared" si="6"/>
        <v>0</v>
      </c>
    </row>
    <row r="90" spans="1:7" ht="15.75" thickBot="1" x14ac:dyDescent="0.3">
      <c r="B90" s="389"/>
      <c r="C90" s="391"/>
      <c r="D90" s="391"/>
      <c r="E90" s="391"/>
      <c r="F90" s="391"/>
      <c r="G90" s="444">
        <f t="shared" si="6"/>
        <v>0</v>
      </c>
    </row>
    <row r="91" spans="1:7" s="457" customFormat="1" ht="16.5" thickTop="1" thickBot="1" x14ac:dyDescent="0.3">
      <c r="A91" s="455"/>
      <c r="B91" s="857" t="s">
        <v>70</v>
      </c>
      <c r="C91" s="857"/>
      <c r="D91" s="456">
        <f>+D41+D49+D59+D66+D74+D70</f>
        <v>0</v>
      </c>
      <c r="E91" s="456">
        <f>+E41+E49+E59+E66+E74+E70</f>
        <v>0</v>
      </c>
      <c r="F91" s="456">
        <f>+F41+F49+F59+F66+F74+F70</f>
        <v>0</v>
      </c>
      <c r="G91" s="456">
        <f>+G41+G49+G59+G66+G74+G70</f>
        <v>0</v>
      </c>
    </row>
    <row r="92" spans="1:7" s="457" customFormat="1" ht="16.5" thickTop="1" thickBot="1" x14ac:dyDescent="0.3">
      <c r="A92" s="455"/>
      <c r="B92" s="857" t="s">
        <v>198</v>
      </c>
      <c r="C92" s="857"/>
      <c r="D92" s="397"/>
      <c r="E92" s="456"/>
      <c r="F92" s="456"/>
      <c r="G92" s="456">
        <f t="shared" ref="G92" si="7">+D92-E92-F92</f>
        <v>0</v>
      </c>
    </row>
    <row r="93" spans="1:7" s="457" customFormat="1" ht="33.75" customHeight="1" thickTop="1" thickBot="1" x14ac:dyDescent="0.3">
      <c r="A93" s="455"/>
      <c r="B93" s="858" t="s">
        <v>321</v>
      </c>
      <c r="C93" s="859"/>
      <c r="D93" s="456">
        <f>+D91+D92</f>
        <v>0</v>
      </c>
      <c r="E93" s="456">
        <f t="shared" ref="E93:G93" si="8">+E91+E92</f>
        <v>0</v>
      </c>
      <c r="F93" s="456">
        <f t="shared" si="8"/>
        <v>0</v>
      </c>
      <c r="G93" s="456">
        <f t="shared" si="8"/>
        <v>0</v>
      </c>
    </row>
    <row r="94" spans="1:7" ht="16.5" thickTop="1" x14ac:dyDescent="0.25">
      <c r="B94" s="458"/>
      <c r="C94" s="459" t="str">
        <f>IF(D94&lt;&gt;0,"Razlika (prihodi-rashodi)","")</f>
        <v/>
      </c>
      <c r="D94" s="460">
        <f>ROUND(+D36-D93,2)</f>
        <v>0</v>
      </c>
      <c r="E94" s="461">
        <f>ROUND(D7-E93,2)</f>
        <v>0</v>
      </c>
      <c r="F94" s="461">
        <f>ROUND(D14-F93,2)</f>
        <v>0</v>
      </c>
      <c r="G94" s="461">
        <f>ROUND(D21+D35-G93,2)</f>
        <v>0</v>
      </c>
    </row>
    <row r="95" spans="1:7" ht="45.75" customHeight="1" x14ac:dyDescent="0.25">
      <c r="B95" s="830" t="s">
        <v>45</v>
      </c>
      <c r="C95" s="830"/>
      <c r="D95" s="830"/>
      <c r="E95" s="830"/>
      <c r="F95" s="830"/>
      <c r="G95" s="830"/>
    </row>
    <row r="97" spans="2:8" x14ac:dyDescent="0.25">
      <c r="C97" s="462" t="s">
        <v>46</v>
      </c>
      <c r="F97" s="856" t="s">
        <v>47</v>
      </c>
      <c r="G97" s="856"/>
    </row>
    <row r="99" spans="2:8" x14ac:dyDescent="0.25">
      <c r="C99" s="463"/>
      <c r="F99" s="855"/>
      <c r="G99" s="855"/>
    </row>
    <row r="102" spans="2:8" x14ac:dyDescent="0.25">
      <c r="B102" s="464" t="s">
        <v>48</v>
      </c>
      <c r="C102" s="464"/>
      <c r="D102" s="464"/>
      <c r="E102" s="464"/>
      <c r="F102" s="464"/>
      <c r="G102" s="464"/>
    </row>
    <row r="103" spans="2:8" x14ac:dyDescent="0.25">
      <c r="B103" s="846"/>
      <c r="C103" s="847"/>
      <c r="D103" s="847"/>
      <c r="E103" s="847"/>
      <c r="F103" s="847"/>
      <c r="G103" s="848"/>
    </row>
    <row r="104" spans="2:8" x14ac:dyDescent="0.25">
      <c r="B104" s="849"/>
      <c r="C104" s="850"/>
      <c r="D104" s="850"/>
      <c r="E104" s="850"/>
      <c r="F104" s="850"/>
      <c r="G104" s="851"/>
    </row>
    <row r="105" spans="2:8" x14ac:dyDescent="0.25">
      <c r="B105" s="852"/>
      <c r="C105" s="853"/>
      <c r="D105" s="853"/>
      <c r="E105" s="853"/>
      <c r="F105" s="853"/>
      <c r="G105" s="854"/>
    </row>
    <row r="106" spans="2:8" ht="33" customHeight="1" x14ac:dyDescent="0.25">
      <c r="B106" s="820" t="s">
        <v>202</v>
      </c>
      <c r="C106" s="820"/>
      <c r="D106" s="820"/>
      <c r="E106" s="820"/>
      <c r="F106" s="820"/>
      <c r="G106" s="820"/>
      <c r="H106" s="462"/>
    </row>
    <row r="107" spans="2:8" ht="29.25" customHeight="1" thickBot="1" x14ac:dyDescent="0.3">
      <c r="B107" s="465"/>
      <c r="C107" s="466"/>
      <c r="D107" s="466"/>
      <c r="E107" s="466"/>
      <c r="F107" s="466"/>
      <c r="G107" s="466"/>
    </row>
    <row r="108" spans="2:8" x14ac:dyDescent="0.25">
      <c r="B108" s="467" t="s">
        <v>49</v>
      </c>
      <c r="C108" s="468"/>
      <c r="D108" s="468"/>
      <c r="E108" s="468"/>
      <c r="F108" s="468"/>
      <c r="G108" s="469"/>
    </row>
    <row r="109" spans="2:8" x14ac:dyDescent="0.25">
      <c r="B109" s="470"/>
      <c r="C109" s="471" t="s">
        <v>199</v>
      </c>
      <c r="D109" s="468"/>
      <c r="E109" s="468" t="s">
        <v>200</v>
      </c>
      <c r="F109" s="468"/>
      <c r="G109" s="469"/>
    </row>
    <row r="110" spans="2:8" x14ac:dyDescent="0.25">
      <c r="B110" s="470"/>
      <c r="C110" s="471"/>
      <c r="D110" s="468"/>
      <c r="E110" s="468"/>
      <c r="F110" s="468"/>
      <c r="G110" s="469"/>
    </row>
    <row r="111" spans="2:8" x14ac:dyDescent="0.25">
      <c r="B111" s="467"/>
      <c r="C111" s="472"/>
      <c r="D111" s="468"/>
      <c r="E111" s="472"/>
      <c r="F111" s="472"/>
      <c r="G111" s="469"/>
    </row>
    <row r="112" spans="2:8" x14ac:dyDescent="0.25">
      <c r="B112" s="473"/>
      <c r="C112" s="474"/>
      <c r="D112" s="474"/>
      <c r="E112" s="474"/>
      <c r="F112" s="474"/>
      <c r="G112" s="475"/>
    </row>
    <row r="113" spans="2:7" ht="99" customHeight="1" x14ac:dyDescent="0.25">
      <c r="B113" s="843" t="s">
        <v>201</v>
      </c>
      <c r="C113" s="844"/>
      <c r="D113" s="844"/>
      <c r="E113" s="844"/>
      <c r="F113" s="844"/>
      <c r="G113" s="845"/>
    </row>
  </sheetData>
  <sheetProtection password="8A10" sheet="1" objects="1" scenarios="1" selectLockedCells="1"/>
  <autoFilter ref="B39:G93" xr:uid="{00000000-0009-0000-0000-00000B000000}">
    <filterColumn colId="3" showButton="0"/>
    <filterColumn colId="4" showButton="0"/>
  </autoFilter>
  <sortState xmlns:xlrd2="http://schemas.microsoft.com/office/spreadsheetml/2017/richdata2" ref="B23:G39">
    <sortCondition ref="B23:B39"/>
  </sortState>
  <mergeCells count="30">
    <mergeCell ref="H14:M16"/>
    <mergeCell ref="H21:M23"/>
    <mergeCell ref="B113:G113"/>
    <mergeCell ref="B106:G106"/>
    <mergeCell ref="B103:G105"/>
    <mergeCell ref="B36:C36"/>
    <mergeCell ref="B21:C21"/>
    <mergeCell ref="F99:G99"/>
    <mergeCell ref="F97:G97"/>
    <mergeCell ref="B74:C74"/>
    <mergeCell ref="B92:C92"/>
    <mergeCell ref="B93:C93"/>
    <mergeCell ref="B91:C91"/>
    <mergeCell ref="B70:C70"/>
    <mergeCell ref="B3:G3"/>
    <mergeCell ref="B95:G95"/>
    <mergeCell ref="B41:C41"/>
    <mergeCell ref="B49:C49"/>
    <mergeCell ref="B59:C59"/>
    <mergeCell ref="B66:C66"/>
    <mergeCell ref="E39:G39"/>
    <mergeCell ref="B39:B40"/>
    <mergeCell ref="C39:C40"/>
    <mergeCell ref="D39:D40"/>
    <mergeCell ref="B38:G38"/>
    <mergeCell ref="B34:C34"/>
    <mergeCell ref="B35:C35"/>
    <mergeCell ref="B14:C14"/>
    <mergeCell ref="B7:C7"/>
    <mergeCell ref="B5:G5"/>
  </mergeCells>
  <conditionalFormatting sqref="G92 G75:G90 D49:F49 G41:G58 G60:G65 G67:G69 G73">
    <cfRule type="cellIs" dxfId="11" priority="9" operator="lessThan">
      <formula>0</formula>
    </cfRule>
  </conditionalFormatting>
  <conditionalFormatting sqref="D94:G94">
    <cfRule type="cellIs" dxfId="10" priority="8" operator="notEqual">
      <formula>0</formula>
    </cfRule>
  </conditionalFormatting>
  <conditionalFormatting sqref="H14 H21">
    <cfRule type="cellIs" dxfId="9" priority="2" operator="notEqual">
      <formula>""</formula>
    </cfRule>
  </conditionalFormatting>
  <pageMargins left="0.7" right="0.7" top="0.75" bottom="0.75" header="0.3" footer="0.3"/>
  <pageSetup paperSize="9" scale="74" orientation="portrait" r:id="rId1"/>
  <rowBreaks count="1" manualBreakCount="1">
    <brk id="101" min="1" max="6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2" tint="-9.9978637043366805E-2"/>
    <pageSetUpPr fitToPage="1"/>
  </sheetPr>
  <dimension ref="A1:X45"/>
  <sheetViews>
    <sheetView showGridLines="0" topLeftCell="A22" workbookViewId="0">
      <selection activeCell="C48" sqref="C48"/>
    </sheetView>
  </sheetViews>
  <sheetFormatPr defaultRowHeight="15" x14ac:dyDescent="0.25"/>
  <cols>
    <col min="1" max="1" width="5.85546875" style="2" customWidth="1"/>
    <col min="2" max="2" width="6.5703125" style="3" customWidth="1"/>
    <col min="3" max="3" width="53.85546875" style="2" customWidth="1"/>
    <col min="4" max="4" width="18.7109375" style="2" customWidth="1"/>
    <col min="5" max="5" width="4.85546875" style="2" customWidth="1"/>
    <col min="6" max="6" width="13.28515625" style="2" bestFit="1" customWidth="1"/>
    <col min="7" max="7" width="11.85546875" style="2" bestFit="1" customWidth="1"/>
    <col min="8" max="8" width="9.7109375" style="2" bestFit="1" customWidth="1"/>
    <col min="9" max="16384" width="9.140625" style="2"/>
  </cols>
  <sheetData>
    <row r="1" spans="2:6" ht="18.75" x14ac:dyDescent="0.3">
      <c r="B1" s="869">
        <f>+OpćiPodaci!C5</f>
        <v>0</v>
      </c>
      <c r="C1" s="869"/>
      <c r="D1" s="869"/>
    </row>
    <row r="3" spans="2:6" ht="18.75" x14ac:dyDescent="0.3">
      <c r="B3" s="870" t="str">
        <f>CONCATENATE("FINANCIJSKI PLAN ZA ",OpćiPodaci!F1,".g.")</f>
        <v>FINANCIJSKI PLAN ZA 2021.g.</v>
      </c>
      <c r="C3" s="870"/>
      <c r="D3" s="870"/>
    </row>
    <row r="4" spans="2:6" ht="15.75" thickBot="1" x14ac:dyDescent="0.3"/>
    <row r="5" spans="2:6" s="6" customFormat="1" ht="20.100000000000001" customHeight="1" x14ac:dyDescent="0.25">
      <c r="B5" s="4" t="s">
        <v>50</v>
      </c>
      <c r="C5" s="5" t="s">
        <v>51</v>
      </c>
      <c r="D5" s="398" t="str">
        <f>CONCATENATE("Plan za ",OpćiPodaci!F1,".g")</f>
        <v>Plan za 2021.g</v>
      </c>
    </row>
    <row r="6" spans="2:6" s="6" customFormat="1" ht="20.100000000000001" customHeight="1" x14ac:dyDescent="0.25">
      <c r="B6" s="871" t="s">
        <v>52</v>
      </c>
      <c r="C6" s="872"/>
      <c r="D6" s="399"/>
    </row>
    <row r="7" spans="2:6" s="9" customFormat="1" ht="20.100000000000001" customHeight="1" x14ac:dyDescent="0.25">
      <c r="B7" s="7">
        <v>31</v>
      </c>
      <c r="C7" s="8" t="s">
        <v>53</v>
      </c>
      <c r="D7" s="400">
        <f>SUMIFS('PLAN po  izvorima'!D$8:D$33,'PLAN po  izvorima'!B$8:B$33,B7)</f>
        <v>0</v>
      </c>
    </row>
    <row r="8" spans="2:6" s="9" customFormat="1" ht="20.100000000000001" customHeight="1" x14ac:dyDescent="0.25">
      <c r="B8" s="7">
        <v>32</v>
      </c>
      <c r="C8" s="8" t="s">
        <v>54</v>
      </c>
      <c r="D8" s="400">
        <f>SUMIFS('PLAN po  izvorima'!D$8:D$33,'PLAN po  izvorima'!B$8:B$33,B8)</f>
        <v>0</v>
      </c>
    </row>
    <row r="9" spans="2:6" s="9" customFormat="1" ht="20.100000000000001" customHeight="1" x14ac:dyDescent="0.25">
      <c r="B9" s="7">
        <v>33</v>
      </c>
      <c r="C9" s="8" t="s">
        <v>55</v>
      </c>
      <c r="D9" s="400">
        <f>SUMIFS('PLAN po  izvorima'!D$8:D$33,'PLAN po  izvorima'!B$8:B$33,B9)</f>
        <v>0</v>
      </c>
    </row>
    <row r="10" spans="2:6" s="9" customFormat="1" ht="20.100000000000001" customHeight="1" x14ac:dyDescent="0.25">
      <c r="B10" s="7">
        <v>34</v>
      </c>
      <c r="C10" s="8" t="s">
        <v>56</v>
      </c>
      <c r="D10" s="400">
        <f>SUMIFS('PLAN po  izvorima'!D$8:D$33,'PLAN po  izvorima'!B$8:B$33,B10)</f>
        <v>0</v>
      </c>
    </row>
    <row r="11" spans="2:6" s="9" customFormat="1" ht="20.100000000000001" customHeight="1" x14ac:dyDescent="0.25">
      <c r="B11" s="7">
        <v>35</v>
      </c>
      <c r="C11" s="8" t="s">
        <v>57</v>
      </c>
      <c r="D11" s="400">
        <f>SUMIFS('PLAN po  izvorima'!D$8:D$33,'PLAN po  izvorima'!B$8:B$33,B11)</f>
        <v>0</v>
      </c>
    </row>
    <row r="12" spans="2:6" s="9" customFormat="1" ht="20.100000000000001" customHeight="1" x14ac:dyDescent="0.25">
      <c r="B12" s="7">
        <v>36</v>
      </c>
      <c r="C12" s="8" t="s">
        <v>58</v>
      </c>
      <c r="D12" s="400">
        <f>SUMIFS('PLAN po  izvorima'!D$8:D$33,'PLAN po  izvorima'!B$8:B$33,B12)</f>
        <v>0</v>
      </c>
    </row>
    <row r="13" spans="2:6" s="9" customFormat="1" ht="20.100000000000001" customHeight="1" x14ac:dyDescent="0.25">
      <c r="B13" s="7">
        <v>37</v>
      </c>
      <c r="C13" s="8" t="s">
        <v>59</v>
      </c>
      <c r="D13" s="400">
        <f>SUMIFS('PLAN po  izvorima'!D$8:D$33,'PLAN po  izvorima'!B$8:B$33,B13)</f>
        <v>0</v>
      </c>
    </row>
    <row r="14" spans="2:6" s="6" customFormat="1" ht="20.100000000000001" customHeight="1" x14ac:dyDescent="0.25">
      <c r="B14" s="860" t="s">
        <v>60</v>
      </c>
      <c r="C14" s="861"/>
      <c r="D14" s="401">
        <f>SUM(D13,D12,D11,D10,D9,D8,D7)</f>
        <v>0</v>
      </c>
    </row>
    <row r="15" spans="2:6" s="6" customFormat="1" ht="20.100000000000001" customHeight="1" x14ac:dyDescent="0.25">
      <c r="B15" s="873" t="s">
        <v>76</v>
      </c>
      <c r="C15" s="874"/>
      <c r="D15" s="402">
        <f>+'PLAN po  izvorima'!D35</f>
        <v>0</v>
      </c>
    </row>
    <row r="16" spans="2:6" s="6" customFormat="1" ht="20.100000000000001" customHeight="1" thickBot="1" x14ac:dyDescent="0.3">
      <c r="B16" s="875" t="s">
        <v>61</v>
      </c>
      <c r="C16" s="876"/>
      <c r="D16" s="403">
        <f>SUM(D14:D15)</f>
        <v>0</v>
      </c>
      <c r="F16" s="405">
        <f>+'PLAN po  izvorima'!D36-'Finacijski plan'!D16</f>
        <v>0</v>
      </c>
    </row>
    <row r="17" spans="2:6" s="6" customFormat="1" ht="9.9499999999999993" customHeight="1" thickBot="1" x14ac:dyDescent="0.3">
      <c r="B17" s="10"/>
      <c r="C17" s="10"/>
      <c r="D17" s="11"/>
    </row>
    <row r="18" spans="2:6" s="6" customFormat="1" ht="20.100000000000001" customHeight="1" thickBot="1" x14ac:dyDescent="0.3">
      <c r="B18" s="877" t="s">
        <v>77</v>
      </c>
      <c r="C18" s="878"/>
      <c r="D18" s="404"/>
    </row>
    <row r="19" spans="2:6" s="9" customFormat="1" ht="20.100000000000001" customHeight="1" x14ac:dyDescent="0.25">
      <c r="B19" s="12">
        <v>41</v>
      </c>
      <c r="C19" s="13" t="s">
        <v>62</v>
      </c>
      <c r="D19" s="477">
        <f>SUMIFS('PLAN po  izvorima'!D$41:D$90,'PLAN po  izvorima'!B$41:B$90,B19)</f>
        <v>0</v>
      </c>
    </row>
    <row r="20" spans="2:6" s="9" customFormat="1" ht="20.100000000000001" customHeight="1" x14ac:dyDescent="0.25">
      <c r="B20" s="7">
        <v>42</v>
      </c>
      <c r="C20" s="8" t="s">
        <v>63</v>
      </c>
      <c r="D20" s="477">
        <f>SUMIFS('PLAN po  izvorima'!D$41:D$90,'PLAN po  izvorima'!B$41:B$90,B20)</f>
        <v>0</v>
      </c>
    </row>
    <row r="21" spans="2:6" s="9" customFormat="1" ht="20.100000000000001" customHeight="1" x14ac:dyDescent="0.25">
      <c r="B21" s="7">
        <v>43</v>
      </c>
      <c r="C21" s="8" t="s">
        <v>64</v>
      </c>
      <c r="D21" s="477">
        <f>SUMIFS('PLAN po  izvorima'!D$41:D$90,'PLAN po  izvorima'!B$41:B$90,B21)</f>
        <v>0</v>
      </c>
    </row>
    <row r="22" spans="2:6" s="9" customFormat="1" ht="20.100000000000001" customHeight="1" x14ac:dyDescent="0.25">
      <c r="B22" s="7">
        <v>44</v>
      </c>
      <c r="C22" s="8" t="s">
        <v>66</v>
      </c>
      <c r="D22" s="477">
        <f>SUMIFS('PLAN po  izvorima'!D$41:D$90,'PLAN po  izvorima'!B$41:B$90,B22)</f>
        <v>0</v>
      </c>
    </row>
    <row r="23" spans="2:6" s="9" customFormat="1" ht="20.100000000000001" customHeight="1" x14ac:dyDescent="0.25">
      <c r="B23" s="7">
        <v>45</v>
      </c>
      <c r="C23" s="8" t="s">
        <v>67</v>
      </c>
      <c r="D23" s="477">
        <f>SUMIFS('PLAN po  izvorima'!D$41:D$90,'PLAN po  izvorima'!B$41:B$90,B23)</f>
        <v>0</v>
      </c>
    </row>
    <row r="24" spans="2:6" s="9" customFormat="1" ht="20.100000000000001" customHeight="1" x14ac:dyDescent="0.25">
      <c r="B24" s="7">
        <v>46</v>
      </c>
      <c r="C24" s="8" t="s">
        <v>68</v>
      </c>
      <c r="D24" s="477">
        <f>SUMIFS('PLAN po  izvorima'!D$41:D$90,'PLAN po  izvorima'!B$41:B$90,B24)</f>
        <v>0</v>
      </c>
    </row>
    <row r="25" spans="2:6" s="9" customFormat="1" ht="30" x14ac:dyDescent="0.25">
      <c r="B25" s="7">
        <v>47</v>
      </c>
      <c r="C25" s="8" t="s">
        <v>69</v>
      </c>
      <c r="D25" s="477">
        <f>SUMIFS('PLAN po  izvorima'!D$41:D$90,'PLAN po  izvorima'!B$41:B$90,B25)</f>
        <v>0</v>
      </c>
    </row>
    <row r="26" spans="2:6" s="6" customFormat="1" ht="20.100000000000001" customHeight="1" x14ac:dyDescent="0.25">
      <c r="B26" s="860" t="s">
        <v>70</v>
      </c>
      <c r="C26" s="861"/>
      <c r="D26" s="401">
        <f>SUM(D19,D20,D21,D22,D23,D24,D25)</f>
        <v>0</v>
      </c>
    </row>
    <row r="27" spans="2:6" s="6" customFormat="1" ht="20.100000000000001" customHeight="1" x14ac:dyDescent="0.25">
      <c r="B27" s="879" t="s">
        <v>78</v>
      </c>
      <c r="C27" s="880"/>
      <c r="D27" s="478">
        <f>+'PLAN po  izvorima'!D92</f>
        <v>0</v>
      </c>
    </row>
    <row r="28" spans="2:6" s="6" customFormat="1" ht="20.100000000000001" customHeight="1" x14ac:dyDescent="0.25">
      <c r="B28" s="860" t="s">
        <v>61</v>
      </c>
      <c r="C28" s="861"/>
      <c r="D28" s="401">
        <f>SUM(D26:D27)</f>
        <v>0</v>
      </c>
      <c r="F28" s="405">
        <f>+'PLAN po  izvorima'!D93-'Finacijski plan'!D28</f>
        <v>0</v>
      </c>
    </row>
    <row r="29" spans="2:6" s="6" customFormat="1" ht="20.100000000000001" customHeight="1" thickBot="1" x14ac:dyDescent="0.3">
      <c r="B29" s="881" t="s">
        <v>79</v>
      </c>
      <c r="C29" s="882"/>
      <c r="D29" s="403">
        <f>ROUND(SUM(D16-D28),2)</f>
        <v>0</v>
      </c>
    </row>
    <row r="30" spans="2:6" s="6" customFormat="1" ht="9.9499999999999993" customHeight="1" thickBot="1" x14ac:dyDescent="0.3">
      <c r="B30" s="14"/>
      <c r="C30" s="15"/>
      <c r="D30" s="479"/>
    </row>
    <row r="31" spans="2:6" s="6" customFormat="1" ht="20.100000000000001" customHeight="1" x14ac:dyDescent="0.25">
      <c r="B31" s="867" t="s">
        <v>71</v>
      </c>
      <c r="C31" s="868"/>
      <c r="D31" s="480"/>
    </row>
    <row r="32" spans="2:6" s="6" customFormat="1" ht="20.100000000000001" customHeight="1" x14ac:dyDescent="0.25">
      <c r="B32" s="860" t="s">
        <v>72</v>
      </c>
      <c r="C32" s="861"/>
      <c r="D32" s="401">
        <f>IF(D31-D15&gt;0,D31-D15,0)</f>
        <v>0</v>
      </c>
    </row>
    <row r="33" spans="1:24" s="6" customFormat="1" ht="20.100000000000001" customHeight="1" x14ac:dyDescent="0.25">
      <c r="B33" s="860" t="s">
        <v>73</v>
      </c>
      <c r="C33" s="861"/>
      <c r="D33" s="401">
        <f>IF(D31+D27&lt;0,D31-(-D27),0)</f>
        <v>0</v>
      </c>
    </row>
    <row r="34" spans="1:24" s="16" customFormat="1" ht="20.100000000000001" customHeight="1" x14ac:dyDescent="0.25">
      <c r="B34" s="862" t="s">
        <v>74</v>
      </c>
      <c r="C34" s="863"/>
      <c r="D34" s="481"/>
      <c r="S34" s="1"/>
      <c r="T34" s="17"/>
      <c r="U34" s="17"/>
      <c r="V34" s="17"/>
      <c r="W34" s="17"/>
      <c r="X34" s="17"/>
    </row>
    <row r="35" spans="1:24" s="6" customFormat="1" ht="20.100000000000001" customHeight="1" thickBot="1" x14ac:dyDescent="0.25">
      <c r="B35" s="864" t="s">
        <v>75</v>
      </c>
      <c r="C35" s="865"/>
      <c r="D35" s="482"/>
      <c r="S35" s="17"/>
      <c r="T35" s="17"/>
      <c r="U35" s="17"/>
      <c r="V35" s="17"/>
      <c r="W35" s="17"/>
      <c r="X35" s="17"/>
    </row>
    <row r="36" spans="1:24" ht="30.75" customHeight="1" x14ac:dyDescent="0.25">
      <c r="C36" s="18"/>
      <c r="D36" s="19"/>
      <c r="T36" s="17"/>
      <c r="U36" s="17"/>
      <c r="V36" s="17"/>
      <c r="W36" s="17"/>
    </row>
    <row r="37" spans="1:24" x14ac:dyDescent="0.25">
      <c r="B37" s="866" t="s">
        <v>363</v>
      </c>
      <c r="C37" s="866"/>
      <c r="D37" s="866"/>
      <c r="S37" s="17"/>
      <c r="T37" s="17"/>
      <c r="U37" s="17"/>
      <c r="V37" s="17"/>
      <c r="W37" s="17"/>
    </row>
    <row r="38" spans="1:24" x14ac:dyDescent="0.25">
      <c r="C38" s="18"/>
      <c r="D38" s="19"/>
      <c r="S38" s="17"/>
      <c r="T38" s="17"/>
      <c r="U38" s="17"/>
      <c r="V38" s="17"/>
      <c r="W38" s="17"/>
    </row>
    <row r="39" spans="1:24" x14ac:dyDescent="0.25">
      <c r="B39" s="406" t="s">
        <v>80</v>
      </c>
      <c r="C39" s="18"/>
      <c r="D39" s="20" t="s">
        <v>81</v>
      </c>
      <c r="S39" s="17"/>
      <c r="T39" s="17"/>
      <c r="U39" s="17"/>
      <c r="V39" s="17"/>
      <c r="W39" s="17"/>
    </row>
    <row r="40" spans="1:24" x14ac:dyDescent="0.25">
      <c r="B40" s="1"/>
      <c r="C40" s="18"/>
      <c r="D40" s="21" t="s">
        <v>82</v>
      </c>
      <c r="S40" s="17"/>
      <c r="T40" s="17"/>
      <c r="U40" s="17"/>
      <c r="V40" s="17"/>
      <c r="W40" s="17"/>
      <c r="X40" s="22"/>
    </row>
    <row r="41" spans="1:24" x14ac:dyDescent="0.25">
      <c r="B41" s="1"/>
      <c r="C41" s="18"/>
      <c r="D41" s="21"/>
      <c r="S41" s="17"/>
      <c r="T41" s="17"/>
      <c r="U41" s="17"/>
      <c r="V41" s="17"/>
      <c r="W41" s="17"/>
      <c r="X41" s="22"/>
    </row>
    <row r="42" spans="1:24" x14ac:dyDescent="0.25">
      <c r="B42" s="1"/>
      <c r="C42" s="18"/>
      <c r="D42" s="23"/>
      <c r="S42" s="17"/>
      <c r="T42" s="17"/>
      <c r="U42" s="17"/>
      <c r="V42" s="17"/>
      <c r="W42" s="17"/>
      <c r="X42" s="22"/>
    </row>
    <row r="43" spans="1:24" x14ac:dyDescent="0.25">
      <c r="B43" s="1"/>
      <c r="C43" s="18"/>
      <c r="D43" s="24"/>
      <c r="S43" s="17"/>
      <c r="T43" s="17"/>
      <c r="U43" s="17"/>
      <c r="V43" s="17"/>
      <c r="W43" s="17"/>
      <c r="X43" s="22"/>
    </row>
    <row r="44" spans="1:24" x14ac:dyDescent="0.25">
      <c r="A44" s="66"/>
      <c r="B44" s="67"/>
      <c r="C44" s="68"/>
      <c r="D44" s="22"/>
      <c r="E44" s="66"/>
      <c r="F44" s="66"/>
    </row>
    <row r="45" spans="1:24" x14ac:dyDescent="0.25">
      <c r="B45" s="2"/>
      <c r="C45" s="18"/>
      <c r="D45" s="22"/>
    </row>
  </sheetData>
  <sheetProtection selectLockedCells="1"/>
  <mergeCells count="17">
    <mergeCell ref="B31:C31"/>
    <mergeCell ref="B1:D1"/>
    <mergeCell ref="B3:D3"/>
    <mergeCell ref="B6:C6"/>
    <mergeCell ref="B14:C14"/>
    <mergeCell ref="B15:C15"/>
    <mergeCell ref="B16:C16"/>
    <mergeCell ref="B18:C18"/>
    <mergeCell ref="B26:C26"/>
    <mergeCell ref="B27:C27"/>
    <mergeCell ref="B28:C28"/>
    <mergeCell ref="B29:C29"/>
    <mergeCell ref="B32:C32"/>
    <mergeCell ref="B33:C33"/>
    <mergeCell ref="B34:C34"/>
    <mergeCell ref="B35:C35"/>
    <mergeCell ref="B37:D37"/>
  </mergeCells>
  <conditionalFormatting sqref="F16 F28">
    <cfRule type="cellIs" dxfId="8" priority="1" operator="notEqual">
      <formula>0</formula>
    </cfRule>
  </conditionalFormatting>
  <printOptions horizontalCentered="1" verticalCentered="1"/>
  <pageMargins left="0.39370078740157483" right="0.70866141732283472" top="0.39370078740157483" bottom="0.39370078740157483" header="0.31496062992125984" footer="0.31496062992125984"/>
  <pageSetup paperSize="9" scale="9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B1:F10"/>
  <sheetViews>
    <sheetView workbookViewId="0">
      <selection activeCell="F1" sqref="F1"/>
    </sheetView>
  </sheetViews>
  <sheetFormatPr defaultRowHeight="15" x14ac:dyDescent="0.25"/>
  <cols>
    <col min="1" max="1" width="9.140625" style="62"/>
    <col min="2" max="2" width="21.85546875" style="62" bestFit="1" customWidth="1"/>
    <col min="3" max="3" width="9.140625" style="62"/>
    <col min="4" max="4" width="44.85546875" style="62" customWidth="1"/>
    <col min="5" max="5" width="9.140625" style="62"/>
    <col min="6" max="6" width="60.28515625" style="62" bestFit="1" customWidth="1"/>
    <col min="7" max="16384" width="9.140625" style="62"/>
  </cols>
  <sheetData>
    <row r="1" spans="2:6" x14ac:dyDescent="0.25">
      <c r="B1" s="62" t="s">
        <v>152</v>
      </c>
      <c r="D1" s="62" t="s">
        <v>261</v>
      </c>
      <c r="F1" s="62" t="s">
        <v>292</v>
      </c>
    </row>
    <row r="2" spans="2:6" ht="15.75" x14ac:dyDescent="0.25">
      <c r="B2" s="63" t="s">
        <v>0</v>
      </c>
      <c r="D2" s="70" t="s">
        <v>262</v>
      </c>
      <c r="F2" t="s">
        <v>290</v>
      </c>
    </row>
    <row r="3" spans="2:6" ht="15.75" x14ac:dyDescent="0.25">
      <c r="B3" s="63" t="s">
        <v>1</v>
      </c>
      <c r="D3" s="70" t="s">
        <v>263</v>
      </c>
      <c r="F3" t="s">
        <v>291</v>
      </c>
    </row>
    <row r="4" spans="2:6" ht="15.75" x14ac:dyDescent="0.25">
      <c r="B4" s="64" t="s">
        <v>2</v>
      </c>
      <c r="D4" s="70" t="s">
        <v>264</v>
      </c>
    </row>
    <row r="5" spans="2:6" x14ac:dyDescent="0.25">
      <c r="B5" s="65" t="s">
        <v>91</v>
      </c>
    </row>
    <row r="6" spans="2:6" x14ac:dyDescent="0.25">
      <c r="B6" s="65" t="s">
        <v>83</v>
      </c>
    </row>
    <row r="7" spans="2:6" x14ac:dyDescent="0.25">
      <c r="B7" s="65" t="s">
        <v>3</v>
      </c>
    </row>
    <row r="9" spans="2:6" x14ac:dyDescent="0.25">
      <c r="B9" s="883"/>
    </row>
    <row r="10" spans="2:6" x14ac:dyDescent="0.25">
      <c r="B10" s="883"/>
    </row>
  </sheetData>
  <mergeCells count="1">
    <mergeCell ref="B9:B10"/>
  </mergeCell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theme="3" tint="0.39997558519241921"/>
  </sheetPr>
  <dimension ref="B1:J321"/>
  <sheetViews>
    <sheetView showGridLines="0" workbookViewId="0">
      <selection activeCell="H121" sqref="H121"/>
    </sheetView>
  </sheetViews>
  <sheetFormatPr defaultRowHeight="15" x14ac:dyDescent="0.25"/>
  <cols>
    <col min="1" max="1" width="9.140625" style="121"/>
    <col min="2" max="2" width="31" style="102" customWidth="1"/>
    <col min="3" max="3" width="25.140625" style="102" customWidth="1"/>
    <col min="4" max="6" width="9.140625" style="102"/>
    <col min="7" max="7" width="19.7109375" style="102" customWidth="1"/>
    <col min="8" max="10" width="15.7109375" style="102" customWidth="1"/>
    <col min="11" max="16384" width="9.140625" style="121"/>
  </cols>
  <sheetData>
    <row r="1" spans="2:10" x14ac:dyDescent="0.25">
      <c r="B1" s="151" t="s">
        <v>207</v>
      </c>
      <c r="C1" s="121"/>
      <c r="D1" s="121"/>
      <c r="E1" s="121"/>
      <c r="F1" s="121"/>
      <c r="G1" s="121"/>
      <c r="H1" s="121"/>
      <c r="I1" s="121"/>
      <c r="J1" s="121"/>
    </row>
    <row r="2" spans="2:10" x14ac:dyDescent="0.25">
      <c r="B2" s="895" t="s">
        <v>208</v>
      </c>
      <c r="C2" s="895"/>
      <c r="D2" s="895"/>
      <c r="E2" s="895"/>
      <c r="F2" s="895"/>
      <c r="G2" s="895"/>
      <c r="H2" s="121"/>
      <c r="I2" s="121"/>
      <c r="J2" s="121"/>
    </row>
    <row r="3" spans="2:10" x14ac:dyDescent="0.25">
      <c r="B3" s="121"/>
      <c r="C3" s="121"/>
      <c r="D3" s="121"/>
      <c r="E3" s="121"/>
      <c r="F3" s="121"/>
      <c r="G3" s="121"/>
      <c r="H3" s="121"/>
      <c r="I3" s="121"/>
      <c r="J3" s="121"/>
    </row>
    <row r="4" spans="2:10" x14ac:dyDescent="0.25">
      <c r="B4" s="152" t="s">
        <v>292</v>
      </c>
      <c r="C4" s="743"/>
      <c r="D4" s="743"/>
      <c r="E4" s="743"/>
      <c r="F4" s="743"/>
      <c r="G4" s="743"/>
      <c r="H4" s="121"/>
      <c r="I4" s="121"/>
      <c r="J4" s="121"/>
    </row>
    <row r="5" spans="2:10" ht="32.25" customHeight="1" x14ac:dyDescent="0.25">
      <c r="B5" s="152" t="s">
        <v>209</v>
      </c>
      <c r="C5" s="899">
        <f>+OpćiPodaci!C5</f>
        <v>0</v>
      </c>
      <c r="D5" s="899"/>
      <c r="E5" s="899"/>
      <c r="F5" s="899"/>
      <c r="G5" s="899"/>
      <c r="H5" s="121"/>
      <c r="I5" s="121"/>
      <c r="J5" s="121"/>
    </row>
    <row r="6" spans="2:10" x14ac:dyDescent="0.25">
      <c r="B6" s="896" t="s">
        <v>210</v>
      </c>
      <c r="C6" s="743"/>
      <c r="D6" s="743"/>
      <c r="E6" s="743"/>
      <c r="F6" s="743"/>
      <c r="G6" s="743"/>
      <c r="H6" s="121"/>
      <c r="I6" s="121"/>
      <c r="J6" s="121"/>
    </row>
    <row r="7" spans="2:10" ht="15.75" customHeight="1" x14ac:dyDescent="0.25">
      <c r="B7" s="897"/>
      <c r="C7" s="743"/>
      <c r="D7" s="743"/>
      <c r="E7" s="743"/>
      <c r="F7" s="743"/>
      <c r="G7" s="743"/>
      <c r="H7" s="121"/>
      <c r="I7" s="121"/>
      <c r="J7" s="121"/>
    </row>
    <row r="8" spans="2:10" x14ac:dyDescent="0.25">
      <c r="B8" s="897"/>
      <c r="C8" s="743"/>
      <c r="D8" s="743"/>
      <c r="E8" s="743"/>
      <c r="F8" s="743"/>
      <c r="G8" s="743"/>
      <c r="H8" s="121"/>
      <c r="I8" s="121"/>
      <c r="J8" s="121"/>
    </row>
    <row r="9" spans="2:10" x14ac:dyDescent="0.25">
      <c r="B9" s="897"/>
      <c r="C9" s="743"/>
      <c r="D9" s="743"/>
      <c r="E9" s="743"/>
      <c r="F9" s="743"/>
      <c r="G9" s="743"/>
      <c r="H9" s="121"/>
      <c r="I9" s="121"/>
      <c r="J9" s="121"/>
    </row>
    <row r="10" spans="2:10" x14ac:dyDescent="0.25">
      <c r="B10" s="897"/>
      <c r="C10" s="743"/>
      <c r="D10" s="743"/>
      <c r="E10" s="743"/>
      <c r="F10" s="743"/>
      <c r="G10" s="743"/>
      <c r="H10" s="121"/>
      <c r="I10" s="121"/>
      <c r="J10" s="121"/>
    </row>
    <row r="11" spans="2:10" x14ac:dyDescent="0.25">
      <c r="B11" s="897"/>
      <c r="C11" s="743"/>
      <c r="D11" s="743"/>
      <c r="E11" s="743"/>
      <c r="F11" s="743"/>
      <c r="G11" s="743"/>
      <c r="H11" s="121"/>
      <c r="I11" s="121"/>
      <c r="J11" s="121"/>
    </row>
    <row r="12" spans="2:10" ht="15.75" customHeight="1" x14ac:dyDescent="0.25">
      <c r="B12" s="897"/>
      <c r="C12" s="743"/>
      <c r="D12" s="743"/>
      <c r="E12" s="743"/>
      <c r="F12" s="743"/>
      <c r="G12" s="743"/>
      <c r="H12" s="121"/>
      <c r="I12" s="121"/>
      <c r="J12" s="121"/>
    </row>
    <row r="13" spans="2:10" x14ac:dyDescent="0.25">
      <c r="B13" s="898"/>
      <c r="C13" s="743"/>
      <c r="D13" s="743"/>
      <c r="E13" s="743"/>
      <c r="F13" s="743"/>
      <c r="G13" s="743"/>
      <c r="H13" s="121"/>
      <c r="I13" s="121"/>
      <c r="J13" s="121"/>
    </row>
    <row r="14" spans="2:10" x14ac:dyDescent="0.25">
      <c r="B14" s="153"/>
      <c r="C14" s="121"/>
      <c r="D14" s="121"/>
      <c r="E14" s="121"/>
      <c r="F14" s="121"/>
      <c r="G14" s="121"/>
      <c r="H14" s="121"/>
      <c r="I14" s="121"/>
      <c r="J14" s="121"/>
    </row>
    <row r="15" spans="2:10" x14ac:dyDescent="0.25">
      <c r="B15" s="890" t="s">
        <v>217</v>
      </c>
      <c r="C15" s="890"/>
      <c r="D15" s="890"/>
      <c r="E15" s="890"/>
      <c r="F15" s="890"/>
      <c r="G15" s="890"/>
      <c r="H15" s="121"/>
      <c r="I15" s="121"/>
      <c r="J15" s="121"/>
    </row>
    <row r="16" spans="2:10" x14ac:dyDescent="0.25">
      <c r="B16" s="153"/>
      <c r="C16" s="121"/>
      <c r="D16" s="121"/>
      <c r="E16" s="121"/>
      <c r="F16" s="121"/>
      <c r="G16" s="121"/>
      <c r="H16" s="121"/>
      <c r="I16" s="121"/>
      <c r="J16" s="121"/>
    </row>
    <row r="17" spans="2:10" x14ac:dyDescent="0.25">
      <c r="B17" s="894">
        <f>+C6</f>
        <v>0</v>
      </c>
      <c r="C17" s="894"/>
      <c r="D17" s="894"/>
      <c r="E17" s="894"/>
      <c r="F17" s="894"/>
      <c r="G17" s="154">
        <f>+G28+G37</f>
        <v>0</v>
      </c>
      <c r="H17" s="121"/>
      <c r="I17" s="121"/>
      <c r="J17" s="121"/>
    </row>
    <row r="18" spans="2:10" ht="5.0999999999999996" customHeight="1" x14ac:dyDescent="0.25">
      <c r="B18" s="153"/>
      <c r="C18" s="121"/>
      <c r="D18" s="121"/>
      <c r="E18" s="121"/>
      <c r="F18" s="121"/>
      <c r="G18" s="121"/>
      <c r="H18" s="121"/>
      <c r="I18" s="121"/>
      <c r="J18" s="121"/>
    </row>
    <row r="19" spans="2:10" ht="15" customHeight="1" x14ac:dyDescent="0.25">
      <c r="B19" s="155" t="s">
        <v>223</v>
      </c>
      <c r="C19" s="891"/>
      <c r="D19" s="892"/>
      <c r="E19" s="892"/>
      <c r="F19" s="892"/>
      <c r="G19" s="893"/>
      <c r="H19" s="121"/>
      <c r="I19" s="121"/>
      <c r="J19" s="121"/>
    </row>
    <row r="20" spans="2:10" ht="30" x14ac:dyDescent="0.25">
      <c r="B20" s="156" t="s">
        <v>218</v>
      </c>
      <c r="C20" s="103" t="s">
        <v>219</v>
      </c>
      <c r="D20" s="104" t="s">
        <v>220</v>
      </c>
      <c r="E20" s="104" t="s">
        <v>222</v>
      </c>
      <c r="F20" s="104" t="s">
        <v>127</v>
      </c>
      <c r="G20" s="104" t="s">
        <v>221</v>
      </c>
      <c r="H20" s="121"/>
      <c r="I20" s="121"/>
      <c r="J20" s="121"/>
    </row>
    <row r="21" spans="2:10" x14ac:dyDescent="0.25">
      <c r="B21" s="182"/>
      <c r="C21" s="182"/>
      <c r="D21" s="183"/>
      <c r="E21" s="183"/>
      <c r="F21" s="183"/>
      <c r="G21" s="184"/>
      <c r="H21" s="121"/>
      <c r="I21" s="121"/>
      <c r="J21" s="121"/>
    </row>
    <row r="22" spans="2:10" x14ac:dyDescent="0.25">
      <c r="B22" s="182"/>
      <c r="C22" s="182"/>
      <c r="D22" s="183"/>
      <c r="E22" s="183"/>
      <c r="F22" s="183"/>
      <c r="G22" s="184"/>
      <c r="H22" s="121"/>
      <c r="I22" s="121"/>
      <c r="J22" s="121"/>
    </row>
    <row r="23" spans="2:10" x14ac:dyDescent="0.25">
      <c r="B23" s="182"/>
      <c r="C23" s="182"/>
      <c r="D23" s="183"/>
      <c r="E23" s="183"/>
      <c r="F23" s="183"/>
      <c r="G23" s="184"/>
      <c r="H23" s="121"/>
      <c r="I23" s="121"/>
      <c r="J23" s="121"/>
    </row>
    <row r="24" spans="2:10" x14ac:dyDescent="0.25">
      <c r="B24" s="182"/>
      <c r="C24" s="182"/>
      <c r="D24" s="183"/>
      <c r="E24" s="183"/>
      <c r="F24" s="183"/>
      <c r="G24" s="184"/>
      <c r="H24" s="121"/>
      <c r="I24" s="121"/>
      <c r="J24" s="121"/>
    </row>
    <row r="25" spans="2:10" x14ac:dyDescent="0.25">
      <c r="B25" s="182"/>
      <c r="C25" s="182"/>
      <c r="D25" s="183"/>
      <c r="E25" s="183"/>
      <c r="F25" s="183"/>
      <c r="G25" s="184"/>
      <c r="H25" s="121"/>
      <c r="I25" s="121"/>
      <c r="J25" s="121"/>
    </row>
    <row r="26" spans="2:10" x14ac:dyDescent="0.25">
      <c r="B26" s="182"/>
      <c r="C26" s="182"/>
      <c r="D26" s="183"/>
      <c r="E26" s="183"/>
      <c r="F26" s="183"/>
      <c r="G26" s="184"/>
      <c r="H26" s="121"/>
      <c r="I26" s="121"/>
      <c r="J26" s="121"/>
    </row>
    <row r="27" spans="2:10" ht="15.75" thickBot="1" x14ac:dyDescent="0.3">
      <c r="B27" s="185"/>
      <c r="C27" s="185"/>
      <c r="D27" s="186"/>
      <c r="E27" s="186"/>
      <c r="F27" s="186"/>
      <c r="G27" s="187"/>
      <c r="H27" s="121"/>
      <c r="I27" s="121"/>
      <c r="J27" s="121"/>
    </row>
    <row r="28" spans="2:10" ht="15.75" thickTop="1" x14ac:dyDescent="0.25">
      <c r="B28" s="173" t="s">
        <v>29</v>
      </c>
      <c r="C28" s="173"/>
      <c r="D28" s="174"/>
      <c r="E28" s="174"/>
      <c r="F28" s="174"/>
      <c r="G28" s="175">
        <f>SUM(G21:G27)</f>
        <v>0</v>
      </c>
      <c r="H28" s="121"/>
      <c r="I28" s="121"/>
      <c r="J28" s="121"/>
    </row>
    <row r="29" spans="2:10" x14ac:dyDescent="0.25">
      <c r="B29" s="153"/>
      <c r="C29" s="121"/>
      <c r="D29" s="121"/>
      <c r="E29" s="121"/>
      <c r="F29" s="121"/>
      <c r="G29" s="121"/>
      <c r="H29" s="121"/>
      <c r="I29" s="121"/>
      <c r="J29" s="121"/>
    </row>
    <row r="30" spans="2:10" x14ac:dyDescent="0.25">
      <c r="B30" s="155" t="s">
        <v>224</v>
      </c>
      <c r="C30" s="743"/>
      <c r="D30" s="743"/>
      <c r="E30" s="743"/>
      <c r="F30" s="743"/>
      <c r="G30" s="743"/>
      <c r="H30" s="121"/>
      <c r="I30" s="121"/>
      <c r="J30" s="121"/>
    </row>
    <row r="31" spans="2:10" ht="30" x14ac:dyDescent="0.25">
      <c r="B31" s="156" t="s">
        <v>218</v>
      </c>
      <c r="C31" s="103" t="s">
        <v>219</v>
      </c>
      <c r="D31" s="104" t="s">
        <v>220</v>
      </c>
      <c r="E31" s="104" t="s">
        <v>222</v>
      </c>
      <c r="F31" s="104" t="s">
        <v>127</v>
      </c>
      <c r="G31" s="104" t="s">
        <v>221</v>
      </c>
      <c r="H31" s="121"/>
      <c r="I31" s="121"/>
      <c r="J31" s="121"/>
    </row>
    <row r="32" spans="2:10" x14ac:dyDescent="0.25">
      <c r="B32" s="182"/>
      <c r="C32" s="182"/>
      <c r="D32" s="183"/>
      <c r="E32" s="183"/>
      <c r="F32" s="183"/>
      <c r="G32" s="184"/>
      <c r="H32" s="121"/>
      <c r="I32" s="121"/>
      <c r="J32" s="121"/>
    </row>
    <row r="33" spans="2:10" x14ac:dyDescent="0.25">
      <c r="B33" s="182"/>
      <c r="C33" s="182"/>
      <c r="D33" s="183"/>
      <c r="E33" s="183"/>
      <c r="F33" s="183"/>
      <c r="G33" s="184"/>
      <c r="H33" s="121"/>
      <c r="I33" s="121"/>
      <c r="J33" s="121"/>
    </row>
    <row r="34" spans="2:10" x14ac:dyDescent="0.25">
      <c r="B34" s="182"/>
      <c r="C34" s="182"/>
      <c r="D34" s="183"/>
      <c r="E34" s="183"/>
      <c r="F34" s="183"/>
      <c r="G34" s="184"/>
      <c r="H34" s="121"/>
      <c r="I34" s="121"/>
      <c r="J34" s="121"/>
    </row>
    <row r="35" spans="2:10" x14ac:dyDescent="0.25">
      <c r="B35" s="182"/>
      <c r="C35" s="182"/>
      <c r="D35" s="183"/>
      <c r="E35" s="183"/>
      <c r="F35" s="183"/>
      <c r="G35" s="184"/>
      <c r="H35" s="121"/>
      <c r="I35" s="121"/>
      <c r="J35" s="121"/>
    </row>
    <row r="36" spans="2:10" ht="15.75" thickBot="1" x14ac:dyDescent="0.3">
      <c r="B36" s="185"/>
      <c r="C36" s="185"/>
      <c r="D36" s="186"/>
      <c r="E36" s="186"/>
      <c r="F36" s="186"/>
      <c r="G36" s="187"/>
      <c r="H36" s="121"/>
      <c r="I36" s="121"/>
      <c r="J36" s="121"/>
    </row>
    <row r="37" spans="2:10" ht="15.75" thickTop="1" x14ac:dyDescent="0.25">
      <c r="B37" s="173" t="s">
        <v>29</v>
      </c>
      <c r="C37" s="173"/>
      <c r="D37" s="174"/>
      <c r="E37" s="174"/>
      <c r="F37" s="174"/>
      <c r="G37" s="175">
        <f>SUM(G32:G36)</f>
        <v>0</v>
      </c>
      <c r="H37" s="121"/>
      <c r="I37" s="121"/>
      <c r="J37" s="121"/>
    </row>
    <row r="38" spans="2:10" x14ac:dyDescent="0.25">
      <c r="B38" s="153"/>
      <c r="C38" s="121"/>
      <c r="D38" s="121"/>
      <c r="E38" s="121"/>
      <c r="F38" s="121"/>
      <c r="G38" s="121"/>
      <c r="H38" s="121"/>
      <c r="I38" s="121"/>
      <c r="J38" s="121"/>
    </row>
    <row r="39" spans="2:10" x14ac:dyDescent="0.25">
      <c r="B39" s="894">
        <f>+C7</f>
        <v>0</v>
      </c>
      <c r="C39" s="894"/>
      <c r="D39" s="894"/>
      <c r="E39" s="894"/>
      <c r="F39" s="894"/>
      <c r="G39" s="154">
        <f>+G41+G42</f>
        <v>0</v>
      </c>
      <c r="H39" s="121"/>
      <c r="I39" s="121"/>
      <c r="J39" s="121"/>
    </row>
    <row r="40" spans="2:10" ht="5.0999999999999996" customHeight="1" x14ac:dyDescent="0.25">
      <c r="B40" s="153"/>
      <c r="C40" s="121"/>
      <c r="D40" s="121"/>
      <c r="E40" s="121"/>
      <c r="F40" s="121"/>
      <c r="G40" s="121"/>
      <c r="H40" s="121"/>
      <c r="I40" s="121"/>
      <c r="J40" s="121"/>
    </row>
    <row r="41" spans="2:10" ht="43.5" customHeight="1" x14ac:dyDescent="0.25">
      <c r="B41" s="182"/>
      <c r="C41" s="900"/>
      <c r="D41" s="901"/>
      <c r="E41" s="901"/>
      <c r="F41" s="902"/>
      <c r="G41" s="184"/>
      <c r="H41" s="121"/>
      <c r="I41" s="121"/>
      <c r="J41" s="121"/>
    </row>
    <row r="42" spans="2:10" ht="48" customHeight="1" x14ac:dyDescent="0.25">
      <c r="B42" s="182"/>
      <c r="C42" s="900"/>
      <c r="D42" s="901"/>
      <c r="E42" s="901"/>
      <c r="F42" s="902"/>
      <c r="G42" s="184"/>
      <c r="H42" s="121"/>
      <c r="I42" s="121"/>
      <c r="J42" s="121"/>
    </row>
    <row r="43" spans="2:10" x14ac:dyDescent="0.25">
      <c r="B43" s="153"/>
      <c r="C43" s="121"/>
      <c r="D43" s="121"/>
      <c r="E43" s="121"/>
      <c r="F43" s="121"/>
      <c r="G43" s="121"/>
      <c r="H43" s="121"/>
      <c r="I43" s="121"/>
      <c r="J43" s="121"/>
    </row>
    <row r="44" spans="2:10" x14ac:dyDescent="0.25">
      <c r="B44" s="894">
        <f>+C8</f>
        <v>0</v>
      </c>
      <c r="C44" s="894"/>
      <c r="D44" s="894"/>
      <c r="E44" s="894"/>
      <c r="F44" s="894"/>
      <c r="G44" s="154">
        <f>+G66+G78</f>
        <v>0</v>
      </c>
      <c r="H44" s="121"/>
      <c r="I44" s="121"/>
      <c r="J44" s="121"/>
    </row>
    <row r="45" spans="2:10" ht="5.0999999999999996" customHeight="1" x14ac:dyDescent="0.25">
      <c r="B45" s="153"/>
      <c r="C45" s="121"/>
      <c r="D45" s="121"/>
      <c r="E45" s="121"/>
      <c r="F45" s="121"/>
      <c r="G45" s="121"/>
      <c r="H45" s="121"/>
      <c r="I45" s="121"/>
      <c r="J45" s="121"/>
    </row>
    <row r="46" spans="2:10" ht="50.1" customHeight="1" x14ac:dyDescent="0.25">
      <c r="B46" s="157" t="s">
        <v>227</v>
      </c>
      <c r="C46" s="903"/>
      <c r="D46" s="904"/>
      <c r="E46" s="904"/>
      <c r="F46" s="904"/>
      <c r="G46" s="905"/>
      <c r="H46" s="121"/>
      <c r="I46" s="121"/>
      <c r="J46" s="121"/>
    </row>
    <row r="47" spans="2:10" x14ac:dyDescent="0.25">
      <c r="B47" s="906" t="s">
        <v>225</v>
      </c>
      <c r="C47" s="907"/>
      <c r="D47" s="907"/>
      <c r="E47" s="907"/>
      <c r="F47" s="907"/>
      <c r="G47" s="136" t="s">
        <v>229</v>
      </c>
      <c r="H47" s="121"/>
      <c r="I47" s="121"/>
      <c r="J47" s="121"/>
    </row>
    <row r="48" spans="2:10" x14ac:dyDescent="0.25">
      <c r="B48" s="743"/>
      <c r="C48" s="743"/>
      <c r="D48" s="743"/>
      <c r="E48" s="743"/>
      <c r="F48" s="743"/>
      <c r="G48" s="184"/>
      <c r="H48" s="121"/>
      <c r="I48" s="121"/>
      <c r="J48" s="121"/>
    </row>
    <row r="49" spans="2:10" x14ac:dyDescent="0.25">
      <c r="B49" s="743"/>
      <c r="C49" s="743"/>
      <c r="D49" s="743"/>
      <c r="E49" s="743"/>
      <c r="F49" s="743"/>
      <c r="G49" s="184"/>
      <c r="H49" s="121"/>
      <c r="I49" s="121"/>
      <c r="J49" s="121"/>
    </row>
    <row r="50" spans="2:10" x14ac:dyDescent="0.25">
      <c r="B50" s="743"/>
      <c r="C50" s="743"/>
      <c r="D50" s="743"/>
      <c r="E50" s="743"/>
      <c r="F50" s="743"/>
      <c r="G50" s="184"/>
      <c r="H50" s="121"/>
      <c r="I50" s="121"/>
      <c r="J50" s="121"/>
    </row>
    <row r="51" spans="2:10" x14ac:dyDescent="0.25">
      <c r="B51" s="743"/>
      <c r="C51" s="743"/>
      <c r="D51" s="743"/>
      <c r="E51" s="743"/>
      <c r="F51" s="743"/>
      <c r="G51" s="184"/>
      <c r="H51" s="121"/>
      <c r="I51" s="121"/>
      <c r="J51" s="121"/>
    </row>
    <row r="52" spans="2:10" x14ac:dyDescent="0.25">
      <c r="B52" s="743"/>
      <c r="C52" s="743"/>
      <c r="D52" s="743"/>
      <c r="E52" s="743"/>
      <c r="F52" s="743"/>
      <c r="G52" s="184"/>
      <c r="H52" s="121"/>
      <c r="I52" s="121"/>
      <c r="J52" s="121"/>
    </row>
    <row r="53" spans="2:10" x14ac:dyDescent="0.25">
      <c r="B53" s="743"/>
      <c r="C53" s="743"/>
      <c r="D53" s="743"/>
      <c r="E53" s="743"/>
      <c r="F53" s="743"/>
      <c r="G53" s="184"/>
      <c r="H53" s="121"/>
      <c r="I53" s="121"/>
      <c r="J53" s="121"/>
    </row>
    <row r="54" spans="2:10" x14ac:dyDescent="0.25">
      <c r="B54" s="743"/>
      <c r="C54" s="743"/>
      <c r="D54" s="743"/>
      <c r="E54" s="743"/>
      <c r="F54" s="743"/>
      <c r="G54" s="184"/>
      <c r="H54" s="121"/>
      <c r="I54" s="121"/>
      <c r="J54" s="121"/>
    </row>
    <row r="55" spans="2:10" x14ac:dyDescent="0.25">
      <c r="B55" s="743"/>
      <c r="C55" s="743"/>
      <c r="D55" s="743"/>
      <c r="E55" s="743"/>
      <c r="F55" s="743"/>
      <c r="G55" s="184"/>
      <c r="H55" s="121"/>
      <c r="I55" s="121"/>
      <c r="J55" s="121"/>
    </row>
    <row r="56" spans="2:10" x14ac:dyDescent="0.25">
      <c r="B56" s="743"/>
      <c r="C56" s="743"/>
      <c r="D56" s="743"/>
      <c r="E56" s="743"/>
      <c r="F56" s="743"/>
      <c r="G56" s="184"/>
      <c r="H56" s="121"/>
      <c r="I56" s="121"/>
      <c r="J56" s="121"/>
    </row>
    <row r="57" spans="2:10" x14ac:dyDescent="0.25">
      <c r="B57" s="743"/>
      <c r="C57" s="743"/>
      <c r="D57" s="743"/>
      <c r="E57" s="743"/>
      <c r="F57" s="743"/>
      <c r="G57" s="184"/>
      <c r="H57" s="121"/>
      <c r="I57" s="121"/>
      <c r="J57" s="121"/>
    </row>
    <row r="58" spans="2:10" x14ac:dyDescent="0.25">
      <c r="B58" s="743"/>
      <c r="C58" s="743"/>
      <c r="D58" s="743"/>
      <c r="E58" s="743"/>
      <c r="F58" s="743"/>
      <c r="G58" s="184"/>
      <c r="H58" s="121"/>
      <c r="I58" s="121"/>
      <c r="J58" s="121"/>
    </row>
    <row r="59" spans="2:10" x14ac:dyDescent="0.25">
      <c r="B59" s="743"/>
      <c r="C59" s="743"/>
      <c r="D59" s="743"/>
      <c r="E59" s="743"/>
      <c r="F59" s="743"/>
      <c r="G59" s="184"/>
      <c r="H59" s="121"/>
      <c r="I59" s="121"/>
      <c r="J59" s="121"/>
    </row>
    <row r="60" spans="2:10" x14ac:dyDescent="0.25">
      <c r="B60" s="743"/>
      <c r="C60" s="743"/>
      <c r="D60" s="743"/>
      <c r="E60" s="743"/>
      <c r="F60" s="743"/>
      <c r="G60" s="184"/>
      <c r="H60" s="121"/>
      <c r="I60" s="121"/>
      <c r="J60" s="121"/>
    </row>
    <row r="61" spans="2:10" x14ac:dyDescent="0.25">
      <c r="B61" s="743"/>
      <c r="C61" s="743"/>
      <c r="D61" s="743"/>
      <c r="E61" s="743"/>
      <c r="F61" s="743"/>
      <c r="G61" s="184"/>
      <c r="H61" s="121"/>
      <c r="I61" s="121"/>
      <c r="J61" s="121"/>
    </row>
    <row r="62" spans="2:10" x14ac:dyDescent="0.25">
      <c r="B62" s="743"/>
      <c r="C62" s="743"/>
      <c r="D62" s="743"/>
      <c r="E62" s="743"/>
      <c r="F62" s="743"/>
      <c r="G62" s="184"/>
      <c r="H62" s="121"/>
      <c r="I62" s="121"/>
      <c r="J62" s="121"/>
    </row>
    <row r="63" spans="2:10" x14ac:dyDescent="0.25">
      <c r="B63" s="743"/>
      <c r="C63" s="743"/>
      <c r="D63" s="743"/>
      <c r="E63" s="743"/>
      <c r="F63" s="743"/>
      <c r="G63" s="184"/>
      <c r="H63" s="121"/>
      <c r="I63" s="121"/>
      <c r="J63" s="121"/>
    </row>
    <row r="64" spans="2:10" x14ac:dyDescent="0.25">
      <c r="B64" s="743"/>
      <c r="C64" s="743"/>
      <c r="D64" s="743"/>
      <c r="E64" s="743"/>
      <c r="F64" s="743"/>
      <c r="G64" s="184"/>
      <c r="H64" s="121"/>
      <c r="I64" s="121"/>
      <c r="J64" s="121"/>
    </row>
    <row r="65" spans="2:10" ht="15.75" thickBot="1" x14ac:dyDescent="0.3">
      <c r="B65" s="908"/>
      <c r="C65" s="908"/>
      <c r="D65" s="908"/>
      <c r="E65" s="908"/>
      <c r="F65" s="908"/>
      <c r="G65" s="187"/>
      <c r="H65" s="121"/>
      <c r="I65" s="121"/>
      <c r="J65" s="121"/>
    </row>
    <row r="66" spans="2:10" ht="15.75" thickTop="1" x14ac:dyDescent="0.25">
      <c r="B66" s="607" t="s">
        <v>29</v>
      </c>
      <c r="C66" s="607"/>
      <c r="D66" s="607"/>
      <c r="E66" s="607"/>
      <c r="F66" s="607"/>
      <c r="G66" s="175">
        <f>SUM(G48:G65)</f>
        <v>0</v>
      </c>
      <c r="H66" s="121"/>
      <c r="I66" s="121"/>
      <c r="J66" s="121"/>
    </row>
    <row r="67" spans="2:10" x14ac:dyDescent="0.25">
      <c r="B67" s="153"/>
      <c r="C67" s="121"/>
      <c r="D67" s="121"/>
      <c r="E67" s="121"/>
      <c r="F67" s="121"/>
      <c r="G67" s="121"/>
      <c r="H67" s="121"/>
      <c r="I67" s="121"/>
      <c r="J67" s="121"/>
    </row>
    <row r="68" spans="2:10" ht="50.1" customHeight="1" x14ac:dyDescent="0.25">
      <c r="B68" s="157" t="s">
        <v>228</v>
      </c>
      <c r="C68" s="903" t="s">
        <v>226</v>
      </c>
      <c r="D68" s="904"/>
      <c r="E68" s="904"/>
      <c r="F68" s="904"/>
      <c r="G68" s="905"/>
      <c r="H68" s="121"/>
      <c r="I68" s="121"/>
      <c r="J68" s="121"/>
    </row>
    <row r="69" spans="2:10" x14ac:dyDescent="0.25">
      <c r="B69" s="906" t="s">
        <v>225</v>
      </c>
      <c r="C69" s="907"/>
      <c r="D69" s="907"/>
      <c r="E69" s="907"/>
      <c r="F69" s="907"/>
      <c r="G69" s="136" t="s">
        <v>229</v>
      </c>
      <c r="H69" s="121"/>
      <c r="I69" s="121"/>
      <c r="J69" s="121"/>
    </row>
    <row r="70" spans="2:10" x14ac:dyDescent="0.25">
      <c r="B70" s="743"/>
      <c r="C70" s="743"/>
      <c r="D70" s="743"/>
      <c r="E70" s="743"/>
      <c r="F70" s="743"/>
      <c r="G70" s="184"/>
      <c r="H70" s="121"/>
      <c r="I70" s="121"/>
      <c r="J70" s="121"/>
    </row>
    <row r="71" spans="2:10" x14ac:dyDescent="0.25">
      <c r="B71" s="743"/>
      <c r="C71" s="743"/>
      <c r="D71" s="743"/>
      <c r="E71" s="743"/>
      <c r="F71" s="743"/>
      <c r="G71" s="184"/>
      <c r="H71" s="121"/>
      <c r="I71" s="121"/>
      <c r="J71" s="121"/>
    </row>
    <row r="72" spans="2:10" x14ac:dyDescent="0.25">
      <c r="B72" s="743"/>
      <c r="C72" s="743"/>
      <c r="D72" s="743"/>
      <c r="E72" s="743"/>
      <c r="F72" s="743"/>
      <c r="G72" s="184"/>
      <c r="H72" s="121"/>
      <c r="I72" s="121"/>
      <c r="J72" s="121"/>
    </row>
    <row r="73" spans="2:10" x14ac:dyDescent="0.25">
      <c r="B73" s="743"/>
      <c r="C73" s="743"/>
      <c r="D73" s="743"/>
      <c r="E73" s="743"/>
      <c r="F73" s="743"/>
      <c r="G73" s="184"/>
      <c r="H73" s="121"/>
      <c r="I73" s="121"/>
      <c r="J73" s="121"/>
    </row>
    <row r="74" spans="2:10" x14ac:dyDescent="0.25">
      <c r="B74" s="743"/>
      <c r="C74" s="743"/>
      <c r="D74" s="743"/>
      <c r="E74" s="743"/>
      <c r="F74" s="743"/>
      <c r="G74" s="184"/>
      <c r="H74" s="121"/>
      <c r="I74" s="121"/>
      <c r="J74" s="121"/>
    </row>
    <row r="75" spans="2:10" x14ac:dyDescent="0.25">
      <c r="B75" s="743"/>
      <c r="C75" s="743"/>
      <c r="D75" s="743"/>
      <c r="E75" s="743"/>
      <c r="F75" s="743"/>
      <c r="G75" s="184"/>
      <c r="H75" s="121"/>
      <c r="I75" s="121"/>
      <c r="J75" s="121"/>
    </row>
    <row r="76" spans="2:10" x14ac:dyDescent="0.25">
      <c r="B76" s="743"/>
      <c r="C76" s="743"/>
      <c r="D76" s="743"/>
      <c r="E76" s="743"/>
      <c r="F76" s="743"/>
      <c r="G76" s="184"/>
      <c r="H76" s="121"/>
      <c r="I76" s="121"/>
      <c r="J76" s="121"/>
    </row>
    <row r="77" spans="2:10" ht="15.75" thickBot="1" x14ac:dyDescent="0.3">
      <c r="B77" s="908"/>
      <c r="C77" s="908"/>
      <c r="D77" s="908"/>
      <c r="E77" s="908"/>
      <c r="F77" s="908"/>
      <c r="G77" s="187"/>
      <c r="H77" s="121"/>
      <c r="I77" s="121"/>
      <c r="J77" s="121"/>
    </row>
    <row r="78" spans="2:10" ht="15.75" thickTop="1" x14ac:dyDescent="0.25">
      <c r="B78" s="607" t="s">
        <v>29</v>
      </c>
      <c r="C78" s="607"/>
      <c r="D78" s="607"/>
      <c r="E78" s="607"/>
      <c r="F78" s="607"/>
      <c r="G78" s="175">
        <f>SUM(G70:G77)</f>
        <v>0</v>
      </c>
      <c r="H78" s="121"/>
      <c r="I78" s="121"/>
      <c r="J78" s="121"/>
    </row>
    <row r="79" spans="2:10" x14ac:dyDescent="0.25">
      <c r="B79" s="153"/>
      <c r="C79" s="121"/>
      <c r="D79" s="121"/>
      <c r="E79" s="121"/>
      <c r="F79" s="121"/>
      <c r="G79" s="121"/>
      <c r="H79" s="121"/>
      <c r="I79" s="121"/>
      <c r="J79" s="121"/>
    </row>
    <row r="80" spans="2:10" x14ac:dyDescent="0.25">
      <c r="B80" s="894">
        <f>+C9</f>
        <v>0</v>
      </c>
      <c r="C80" s="894"/>
      <c r="D80" s="894"/>
      <c r="E80" s="894"/>
      <c r="F80" s="894"/>
      <c r="G80" s="154">
        <f>+G82</f>
        <v>0</v>
      </c>
      <c r="H80" s="121"/>
      <c r="I80" s="121"/>
      <c r="J80" s="121"/>
    </row>
    <row r="81" spans="2:10" ht="5.0999999999999996" customHeight="1" x14ac:dyDescent="0.25">
      <c r="B81" s="153"/>
      <c r="C81" s="121"/>
      <c r="D81" s="121"/>
      <c r="E81" s="121"/>
      <c r="F81" s="121"/>
      <c r="G81" s="121"/>
      <c r="H81" s="121"/>
      <c r="I81" s="121"/>
      <c r="J81" s="121"/>
    </row>
    <row r="82" spans="2:10" ht="48" customHeight="1" x14ac:dyDescent="0.25">
      <c r="B82" s="743"/>
      <c r="C82" s="743"/>
      <c r="D82" s="743"/>
      <c r="E82" s="743"/>
      <c r="F82" s="743"/>
      <c r="G82" s="188"/>
      <c r="H82" s="121"/>
      <c r="I82" s="121"/>
      <c r="J82" s="121"/>
    </row>
    <row r="83" spans="2:10" x14ac:dyDescent="0.25">
      <c r="B83" s="153"/>
      <c r="C83" s="121"/>
      <c r="D83" s="121"/>
      <c r="E83" s="121"/>
      <c r="F83" s="121"/>
      <c r="G83" s="121"/>
      <c r="H83" s="121"/>
      <c r="I83" s="121"/>
      <c r="J83" s="121"/>
    </row>
    <row r="84" spans="2:10" x14ac:dyDescent="0.25">
      <c r="B84" s="894">
        <f>+C10</f>
        <v>0</v>
      </c>
      <c r="C84" s="894"/>
      <c r="D84" s="894"/>
      <c r="E84" s="894"/>
      <c r="F84" s="894"/>
      <c r="G84" s="154">
        <f>+G86</f>
        <v>0</v>
      </c>
      <c r="H84" s="121"/>
      <c r="I84" s="121"/>
      <c r="J84" s="121"/>
    </row>
    <row r="85" spans="2:10" ht="5.0999999999999996" customHeight="1" x14ac:dyDescent="0.25">
      <c r="B85" s="153"/>
      <c r="C85" s="121"/>
      <c r="D85" s="121"/>
      <c r="E85" s="121"/>
      <c r="F85" s="121"/>
      <c r="G85" s="121"/>
      <c r="H85" s="121"/>
      <c r="I85" s="121"/>
      <c r="J85" s="121"/>
    </row>
    <row r="86" spans="2:10" x14ac:dyDescent="0.25">
      <c r="B86" s="743"/>
      <c r="C86" s="743"/>
      <c r="D86" s="743"/>
      <c r="E86" s="743"/>
      <c r="F86" s="743"/>
      <c r="G86" s="188"/>
      <c r="H86" s="121"/>
      <c r="I86" s="121"/>
      <c r="J86" s="121"/>
    </row>
    <row r="87" spans="2:10" x14ac:dyDescent="0.25">
      <c r="B87" s="153"/>
      <c r="C87" s="121"/>
      <c r="D87" s="121"/>
      <c r="E87" s="121"/>
      <c r="F87" s="121"/>
      <c r="G87" s="121"/>
      <c r="H87" s="121"/>
      <c r="I87" s="121"/>
      <c r="J87" s="121"/>
    </row>
    <row r="88" spans="2:10" x14ac:dyDescent="0.25">
      <c r="B88" s="894">
        <f>+C11</f>
        <v>0</v>
      </c>
      <c r="C88" s="894"/>
      <c r="D88" s="894"/>
      <c r="E88" s="894"/>
      <c r="F88" s="894"/>
      <c r="G88" s="154">
        <f>+G99</f>
        <v>0</v>
      </c>
      <c r="H88" s="121"/>
      <c r="I88" s="121"/>
      <c r="J88" s="121"/>
    </row>
    <row r="89" spans="2:10" ht="5.0999999999999996" customHeight="1" x14ac:dyDescent="0.25">
      <c r="B89" s="153"/>
      <c r="C89" s="121"/>
      <c r="D89" s="121"/>
      <c r="E89" s="121"/>
      <c r="F89" s="121"/>
      <c r="G89" s="121"/>
      <c r="H89" s="121"/>
      <c r="I89" s="121"/>
      <c r="J89" s="121"/>
    </row>
    <row r="90" spans="2:10" x14ac:dyDescent="0.25">
      <c r="B90" s="906" t="s">
        <v>230</v>
      </c>
      <c r="C90" s="907"/>
      <c r="D90" s="907"/>
      <c r="E90" s="907"/>
      <c r="F90" s="907"/>
      <c r="G90" s="136" t="s">
        <v>229</v>
      </c>
      <c r="H90" s="121"/>
      <c r="I90" s="121"/>
      <c r="J90" s="121"/>
    </row>
    <row r="91" spans="2:10" x14ac:dyDescent="0.25">
      <c r="B91" s="743"/>
      <c r="C91" s="743"/>
      <c r="D91" s="743"/>
      <c r="E91" s="743"/>
      <c r="F91" s="743"/>
      <c r="G91" s="184"/>
      <c r="H91" s="121"/>
      <c r="I91" s="121"/>
      <c r="J91" s="121"/>
    </row>
    <row r="92" spans="2:10" x14ac:dyDescent="0.25">
      <c r="B92" s="743"/>
      <c r="C92" s="743"/>
      <c r="D92" s="743"/>
      <c r="E92" s="743"/>
      <c r="F92" s="743"/>
      <c r="G92" s="184"/>
      <c r="H92" s="121"/>
      <c r="I92" s="121"/>
      <c r="J92" s="121"/>
    </row>
    <row r="93" spans="2:10" x14ac:dyDescent="0.25">
      <c r="B93" s="743"/>
      <c r="C93" s="743"/>
      <c r="D93" s="743"/>
      <c r="E93" s="743"/>
      <c r="F93" s="743"/>
      <c r="G93" s="184"/>
      <c r="H93" s="121"/>
      <c r="I93" s="121"/>
      <c r="J93" s="121"/>
    </row>
    <row r="94" spans="2:10" x14ac:dyDescent="0.25">
      <c r="B94" s="743"/>
      <c r="C94" s="743"/>
      <c r="D94" s="743"/>
      <c r="E94" s="743"/>
      <c r="F94" s="743"/>
      <c r="G94" s="184"/>
      <c r="H94" s="121"/>
      <c r="I94" s="121"/>
      <c r="J94" s="121"/>
    </row>
    <row r="95" spans="2:10" x14ac:dyDescent="0.25">
      <c r="B95" s="743"/>
      <c r="C95" s="743"/>
      <c r="D95" s="743"/>
      <c r="E95" s="743"/>
      <c r="F95" s="743"/>
      <c r="G95" s="184"/>
      <c r="H95" s="121"/>
      <c r="I95" s="121"/>
      <c r="J95" s="121"/>
    </row>
    <row r="96" spans="2:10" x14ac:dyDescent="0.25">
      <c r="B96" s="743"/>
      <c r="C96" s="743"/>
      <c r="D96" s="743"/>
      <c r="E96" s="743"/>
      <c r="F96" s="743"/>
      <c r="G96" s="184"/>
      <c r="H96" s="121"/>
      <c r="I96" s="121"/>
      <c r="J96" s="121"/>
    </row>
    <row r="97" spans="2:10" x14ac:dyDescent="0.25">
      <c r="B97" s="743"/>
      <c r="C97" s="743"/>
      <c r="D97" s="743"/>
      <c r="E97" s="743"/>
      <c r="F97" s="743"/>
      <c r="G97" s="184"/>
      <c r="H97" s="121"/>
      <c r="I97" s="121"/>
      <c r="J97" s="121"/>
    </row>
    <row r="98" spans="2:10" ht="15.75" thickBot="1" x14ac:dyDescent="0.3">
      <c r="B98" s="908"/>
      <c r="C98" s="908"/>
      <c r="D98" s="908"/>
      <c r="E98" s="908"/>
      <c r="F98" s="908"/>
      <c r="G98" s="187"/>
      <c r="H98" s="121"/>
      <c r="I98" s="121"/>
      <c r="J98" s="121"/>
    </row>
    <row r="99" spans="2:10" ht="15.75" thickTop="1" x14ac:dyDescent="0.25">
      <c r="B99" s="607" t="s">
        <v>29</v>
      </c>
      <c r="C99" s="607"/>
      <c r="D99" s="607"/>
      <c r="E99" s="607"/>
      <c r="F99" s="607"/>
      <c r="G99" s="175">
        <f>SUM(G91:G98)</f>
        <v>0</v>
      </c>
      <c r="H99" s="121"/>
      <c r="I99" s="121"/>
      <c r="J99" s="121"/>
    </row>
    <row r="100" spans="2:10" x14ac:dyDescent="0.25">
      <c r="B100" s="153"/>
      <c r="C100" s="121"/>
      <c r="D100" s="121"/>
      <c r="E100" s="121"/>
      <c r="F100" s="121"/>
      <c r="G100" s="121"/>
      <c r="H100" s="121"/>
      <c r="I100" s="121"/>
      <c r="J100" s="121"/>
    </row>
    <row r="101" spans="2:10" s="176" customFormat="1" ht="20.100000000000001" customHeight="1" x14ac:dyDescent="0.25">
      <c r="B101" s="758" t="s">
        <v>236</v>
      </c>
      <c r="C101" s="758"/>
      <c r="D101" s="758"/>
      <c r="E101" s="758"/>
      <c r="F101" s="758"/>
      <c r="G101" s="135">
        <f>+G88+G84+G80+G44+G39+G17</f>
        <v>0</v>
      </c>
    </row>
    <row r="102" spans="2:10" x14ac:dyDescent="0.25">
      <c r="B102" s="153"/>
      <c r="C102" s="121"/>
      <c r="D102" s="121"/>
      <c r="E102" s="121"/>
      <c r="F102" s="121"/>
      <c r="G102" s="121"/>
      <c r="H102" s="121"/>
      <c r="I102" s="121"/>
      <c r="J102" s="121"/>
    </row>
    <row r="103" spans="2:10" s="176" customFormat="1" ht="20.100000000000001" customHeight="1" x14ac:dyDescent="0.25">
      <c r="B103" s="758" t="s">
        <v>231</v>
      </c>
      <c r="C103" s="758"/>
      <c r="D103" s="758"/>
      <c r="E103" s="758"/>
      <c r="F103" s="758"/>
      <c r="G103" s="758"/>
      <c r="H103" s="758"/>
      <c r="I103" s="758"/>
      <c r="J103" s="758"/>
    </row>
    <row r="104" spans="2:10" ht="15.75" thickBot="1" x14ac:dyDescent="0.3">
      <c r="B104" s="153"/>
      <c r="C104" s="121"/>
      <c r="D104" s="121"/>
      <c r="E104" s="121"/>
      <c r="F104" s="121"/>
      <c r="G104" s="121"/>
      <c r="H104" s="121"/>
      <c r="I104" s="121"/>
      <c r="J104" s="121"/>
    </row>
    <row r="105" spans="2:10" ht="16.5" thickTop="1" thickBot="1" x14ac:dyDescent="0.3">
      <c r="B105" s="937" t="s">
        <v>52</v>
      </c>
      <c r="C105" s="938"/>
      <c r="D105" s="938"/>
      <c r="E105" s="938"/>
      <c r="F105" s="938"/>
      <c r="G105" s="938"/>
      <c r="H105" s="938"/>
      <c r="I105" s="938"/>
      <c r="J105" s="939"/>
    </row>
    <row r="106" spans="2:10" ht="15.75" thickTop="1" x14ac:dyDescent="0.25">
      <c r="B106" s="940" t="s">
        <v>298</v>
      </c>
      <c r="C106" s="941"/>
      <c r="D106" s="941"/>
      <c r="E106" s="941"/>
      <c r="F106" s="941"/>
      <c r="G106" s="944" t="str">
        <f>CONCATENATE("PLAN ",OpćiPodaci!F1,".g")</f>
        <v>PLAN 2021.g</v>
      </c>
      <c r="H106" s="920" t="s">
        <v>294</v>
      </c>
      <c r="I106" s="921"/>
      <c r="J106" s="922"/>
    </row>
    <row r="107" spans="2:10" ht="30.75" thickBot="1" x14ac:dyDescent="0.3">
      <c r="B107" s="942"/>
      <c r="C107" s="943"/>
      <c r="D107" s="943"/>
      <c r="E107" s="943"/>
      <c r="F107" s="943"/>
      <c r="G107" s="945"/>
      <c r="H107" s="165" t="s">
        <v>89</v>
      </c>
      <c r="I107" s="166" t="s">
        <v>296</v>
      </c>
      <c r="J107" s="167" t="s">
        <v>295</v>
      </c>
    </row>
    <row r="108" spans="2:10" ht="15.75" thickTop="1" x14ac:dyDescent="0.25">
      <c r="B108" s="932" t="s">
        <v>232</v>
      </c>
      <c r="C108" s="933"/>
      <c r="D108" s="933"/>
      <c r="E108" s="933"/>
      <c r="F108" s="933"/>
      <c r="G108" s="171">
        <f>SUM(H108)</f>
        <v>0</v>
      </c>
      <c r="H108" s="177">
        <f>+H127</f>
        <v>0</v>
      </c>
      <c r="I108" s="178"/>
      <c r="J108" s="179"/>
    </row>
    <row r="109" spans="2:10" x14ac:dyDescent="0.25">
      <c r="B109" s="918" t="s">
        <v>238</v>
      </c>
      <c r="C109" s="919"/>
      <c r="D109" s="919"/>
      <c r="E109" s="919"/>
      <c r="F109" s="919"/>
      <c r="G109" s="189"/>
      <c r="H109" s="180"/>
      <c r="I109" s="53">
        <f>+G109</f>
        <v>0</v>
      </c>
      <c r="J109" s="179"/>
    </row>
    <row r="110" spans="2:10" x14ac:dyDescent="0.25">
      <c r="B110" s="918" t="s">
        <v>233</v>
      </c>
      <c r="C110" s="919"/>
      <c r="D110" s="919"/>
      <c r="E110" s="919"/>
      <c r="F110" s="919"/>
      <c r="G110" s="189"/>
      <c r="H110" s="180"/>
      <c r="I110" s="53">
        <f>+G110</f>
        <v>0</v>
      </c>
      <c r="J110" s="179"/>
    </row>
    <row r="111" spans="2:10" x14ac:dyDescent="0.25">
      <c r="B111" s="918" t="s">
        <v>234</v>
      </c>
      <c r="C111" s="919"/>
      <c r="D111" s="919"/>
      <c r="E111" s="919"/>
      <c r="F111" s="919"/>
      <c r="G111" s="189"/>
      <c r="H111" s="180"/>
      <c r="I111" s="178"/>
      <c r="J111" s="181">
        <f>+G111</f>
        <v>0</v>
      </c>
    </row>
    <row r="112" spans="2:10" x14ac:dyDescent="0.25">
      <c r="B112" s="918" t="s">
        <v>67</v>
      </c>
      <c r="C112" s="919"/>
      <c r="D112" s="919"/>
      <c r="E112" s="919"/>
      <c r="F112" s="919"/>
      <c r="G112" s="189"/>
      <c r="H112" s="180"/>
      <c r="I112" s="178"/>
      <c r="J112" s="181">
        <f>+G112</f>
        <v>0</v>
      </c>
    </row>
    <row r="113" spans="2:10" ht="15.75" thickBot="1" x14ac:dyDescent="0.3">
      <c r="B113" s="934" t="s">
        <v>235</v>
      </c>
      <c r="C113" s="935"/>
      <c r="D113" s="935"/>
      <c r="E113" s="935"/>
      <c r="F113" s="935"/>
      <c r="G113" s="190"/>
      <c r="H113" s="180"/>
      <c r="I113" s="178"/>
      <c r="J113" s="181">
        <f>+G113</f>
        <v>0</v>
      </c>
    </row>
    <row r="114" spans="2:10" ht="16.5" thickTop="1" thickBot="1" x14ac:dyDescent="0.3">
      <c r="B114" s="928" t="s">
        <v>60</v>
      </c>
      <c r="C114" s="929"/>
      <c r="D114" s="929"/>
      <c r="E114" s="929"/>
      <c r="F114" s="929"/>
      <c r="G114" s="119">
        <f>SUM(G108:G113)</f>
        <v>0</v>
      </c>
      <c r="H114" s="169">
        <f>SUM(H108:H113)</f>
        <v>0</v>
      </c>
      <c r="I114" s="168">
        <f>SUM(I108:I113)</f>
        <v>0</v>
      </c>
      <c r="J114" s="117">
        <f>SUM(J108:J113)</f>
        <v>0</v>
      </c>
    </row>
    <row r="115" spans="2:10" ht="16.5" thickTop="1" thickBot="1" x14ac:dyDescent="0.3">
      <c r="B115" s="923" t="s">
        <v>197</v>
      </c>
      <c r="C115" s="924"/>
      <c r="D115" s="924"/>
      <c r="E115" s="924"/>
      <c r="F115" s="924"/>
      <c r="G115" s="191"/>
      <c r="H115" s="192"/>
      <c r="I115" s="193"/>
      <c r="J115" s="117">
        <f>+G115-H115-I115</f>
        <v>0</v>
      </c>
    </row>
    <row r="116" spans="2:10" ht="16.5" thickTop="1" thickBot="1" x14ac:dyDescent="0.3">
      <c r="B116" s="925" t="s">
        <v>61</v>
      </c>
      <c r="C116" s="926"/>
      <c r="D116" s="926"/>
      <c r="E116" s="926"/>
      <c r="F116" s="927"/>
      <c r="G116" s="119">
        <f>+G114+G115</f>
        <v>0</v>
      </c>
      <c r="H116" s="169">
        <f>+H114+H115</f>
        <v>0</v>
      </c>
      <c r="I116" s="168">
        <f>+I114+I115</f>
        <v>0</v>
      </c>
      <c r="J116" s="117">
        <f>+J114+J115</f>
        <v>0</v>
      </c>
    </row>
    <row r="117" spans="2:10" ht="16.5" thickTop="1" thickBot="1" x14ac:dyDescent="0.3">
      <c r="B117" s="121"/>
      <c r="C117" s="121"/>
      <c r="D117" s="121"/>
      <c r="E117" s="121"/>
      <c r="F117" s="121"/>
      <c r="G117" s="121"/>
      <c r="H117" s="121"/>
      <c r="I117" s="121"/>
      <c r="J117" s="121"/>
    </row>
    <row r="118" spans="2:10" ht="16.5" thickTop="1" thickBot="1" x14ac:dyDescent="0.3">
      <c r="B118" s="937" t="s">
        <v>77</v>
      </c>
      <c r="C118" s="938"/>
      <c r="D118" s="938"/>
      <c r="E118" s="938"/>
      <c r="F118" s="938"/>
      <c r="G118" s="938"/>
      <c r="H118" s="938"/>
      <c r="I118" s="938"/>
      <c r="J118" s="939"/>
    </row>
    <row r="119" spans="2:10" ht="15.75" thickTop="1" x14ac:dyDescent="0.25">
      <c r="B119" s="940" t="s">
        <v>297</v>
      </c>
      <c r="C119" s="941"/>
      <c r="D119" s="941"/>
      <c r="E119" s="941"/>
      <c r="F119" s="941"/>
      <c r="G119" s="944" t="str">
        <f>+G106</f>
        <v>PLAN 2021.g</v>
      </c>
      <c r="H119" s="920" t="s">
        <v>294</v>
      </c>
      <c r="I119" s="921"/>
      <c r="J119" s="922"/>
    </row>
    <row r="120" spans="2:10" ht="30.75" thickBot="1" x14ac:dyDescent="0.3">
      <c r="B120" s="942"/>
      <c r="C120" s="943"/>
      <c r="D120" s="943"/>
      <c r="E120" s="943"/>
      <c r="F120" s="943"/>
      <c r="G120" s="945"/>
      <c r="H120" s="165" t="s">
        <v>89</v>
      </c>
      <c r="I120" s="166" t="s">
        <v>296</v>
      </c>
      <c r="J120" s="167" t="s">
        <v>295</v>
      </c>
    </row>
    <row r="121" spans="2:10" ht="15.75" thickTop="1" x14ac:dyDescent="0.25">
      <c r="B121" s="932">
        <f>+C6</f>
        <v>0</v>
      </c>
      <c r="C121" s="933"/>
      <c r="D121" s="933"/>
      <c r="E121" s="933"/>
      <c r="F121" s="933"/>
      <c r="G121" s="170">
        <f>+G17</f>
        <v>0</v>
      </c>
      <c r="H121" s="194"/>
      <c r="I121" s="195"/>
      <c r="J121" s="120">
        <f>+G121-H121-I121</f>
        <v>0</v>
      </c>
    </row>
    <row r="122" spans="2:10" x14ac:dyDescent="0.25">
      <c r="B122" s="918">
        <f t="shared" ref="B122:B126" si="0">+C7</f>
        <v>0</v>
      </c>
      <c r="C122" s="919"/>
      <c r="D122" s="919"/>
      <c r="E122" s="919"/>
      <c r="F122" s="919"/>
      <c r="G122" s="171">
        <f>+G39</f>
        <v>0</v>
      </c>
      <c r="H122" s="76"/>
      <c r="I122" s="60"/>
      <c r="J122" s="118">
        <f t="shared" ref="J122:J126" si="1">+G122-H122-I122</f>
        <v>0</v>
      </c>
    </row>
    <row r="123" spans="2:10" x14ac:dyDescent="0.25">
      <c r="B123" s="918">
        <f t="shared" si="0"/>
        <v>0</v>
      </c>
      <c r="C123" s="919"/>
      <c r="D123" s="919"/>
      <c r="E123" s="919"/>
      <c r="F123" s="919"/>
      <c r="G123" s="171">
        <f>+G44</f>
        <v>0</v>
      </c>
      <c r="H123" s="76"/>
      <c r="I123" s="60"/>
      <c r="J123" s="118">
        <f t="shared" si="1"/>
        <v>0</v>
      </c>
    </row>
    <row r="124" spans="2:10" x14ac:dyDescent="0.25">
      <c r="B124" s="918">
        <f t="shared" si="0"/>
        <v>0</v>
      </c>
      <c r="C124" s="919"/>
      <c r="D124" s="919"/>
      <c r="E124" s="919"/>
      <c r="F124" s="919"/>
      <c r="G124" s="171">
        <f>+G80</f>
        <v>0</v>
      </c>
      <c r="H124" s="76"/>
      <c r="I124" s="60"/>
      <c r="J124" s="118">
        <f t="shared" si="1"/>
        <v>0</v>
      </c>
    </row>
    <row r="125" spans="2:10" x14ac:dyDescent="0.25">
      <c r="B125" s="918">
        <f t="shared" si="0"/>
        <v>0</v>
      </c>
      <c r="C125" s="919"/>
      <c r="D125" s="919"/>
      <c r="E125" s="919"/>
      <c r="F125" s="919"/>
      <c r="G125" s="171">
        <f>+G84</f>
        <v>0</v>
      </c>
      <c r="H125" s="76"/>
      <c r="I125" s="60"/>
      <c r="J125" s="118">
        <f t="shared" si="1"/>
        <v>0</v>
      </c>
    </row>
    <row r="126" spans="2:10" ht="15.75" thickBot="1" x14ac:dyDescent="0.3">
      <c r="B126" s="934">
        <f t="shared" si="0"/>
        <v>0</v>
      </c>
      <c r="C126" s="935"/>
      <c r="D126" s="935"/>
      <c r="E126" s="935"/>
      <c r="F126" s="935"/>
      <c r="G126" s="172">
        <f>+G88</f>
        <v>0</v>
      </c>
      <c r="H126" s="196"/>
      <c r="I126" s="187"/>
      <c r="J126" s="118">
        <f t="shared" si="1"/>
        <v>0</v>
      </c>
    </row>
    <row r="127" spans="2:10" ht="16.5" thickTop="1" thickBot="1" x14ac:dyDescent="0.3">
      <c r="B127" s="928" t="s">
        <v>239</v>
      </c>
      <c r="C127" s="929"/>
      <c r="D127" s="929"/>
      <c r="E127" s="929"/>
      <c r="F127" s="929"/>
      <c r="G127" s="119">
        <f>SUM(G121:G126)</f>
        <v>0</v>
      </c>
      <c r="H127" s="164">
        <f>SUM(H121:H126)</f>
        <v>0</v>
      </c>
      <c r="I127" s="119">
        <f>SUM(I121:I126)</f>
        <v>0</v>
      </c>
      <c r="J127" s="117">
        <f>SUM(J121:J126)</f>
        <v>0</v>
      </c>
    </row>
    <row r="128" spans="2:10" ht="16.5" thickTop="1" thickBot="1" x14ac:dyDescent="0.3">
      <c r="B128" s="928" t="s">
        <v>198</v>
      </c>
      <c r="C128" s="929"/>
      <c r="D128" s="929"/>
      <c r="E128" s="929"/>
      <c r="F128" s="929"/>
      <c r="G128" s="191"/>
      <c r="H128" s="197"/>
      <c r="I128" s="191"/>
      <c r="J128" s="117">
        <f>+G128-H128-I128</f>
        <v>0</v>
      </c>
    </row>
    <row r="129" spans="2:10" ht="16.5" thickTop="1" thickBot="1" x14ac:dyDescent="0.3">
      <c r="B129" s="925" t="s">
        <v>61</v>
      </c>
      <c r="C129" s="926"/>
      <c r="D129" s="926"/>
      <c r="E129" s="926"/>
      <c r="F129" s="927"/>
      <c r="G129" s="119">
        <f>+G127+G128</f>
        <v>0</v>
      </c>
      <c r="H129" s="164">
        <f>+H127+H128</f>
        <v>0</v>
      </c>
      <c r="I129" s="119">
        <f>+I127+I128</f>
        <v>0</v>
      </c>
      <c r="J129" s="117">
        <f>+J127+J128</f>
        <v>0</v>
      </c>
    </row>
    <row r="130" spans="2:10" ht="15.75" thickTop="1" x14ac:dyDescent="0.25">
      <c r="B130" s="158"/>
      <c r="C130" s="158"/>
      <c r="D130" s="158"/>
      <c r="E130" s="158"/>
      <c r="F130" s="158"/>
      <c r="G130" s="137"/>
      <c r="H130" s="121"/>
      <c r="I130" s="121"/>
      <c r="J130" s="121"/>
    </row>
    <row r="131" spans="2:10" x14ac:dyDescent="0.25">
      <c r="B131" s="936" t="str">
        <f>IF(G131&lt;&gt;0,"Razlika (prihodi-rashodi)","")</f>
        <v/>
      </c>
      <c r="C131" s="936"/>
      <c r="D131" s="936"/>
      <c r="E131" s="936"/>
      <c r="F131" s="936"/>
      <c r="G131" s="198">
        <f>+G116-G129</f>
        <v>0</v>
      </c>
      <c r="H131" s="198">
        <f>+H116-H129</f>
        <v>0</v>
      </c>
      <c r="I131" s="198">
        <f>+I116-I129</f>
        <v>0</v>
      </c>
      <c r="J131" s="198">
        <f>+J116-J129</f>
        <v>0</v>
      </c>
    </row>
    <row r="132" spans="2:10" x14ac:dyDescent="0.25">
      <c r="B132" s="158"/>
      <c r="C132" s="158"/>
      <c r="D132" s="158"/>
      <c r="E132" s="158"/>
      <c r="F132" s="158"/>
      <c r="G132" s="137"/>
      <c r="H132" s="121"/>
      <c r="I132" s="121"/>
      <c r="J132" s="121"/>
    </row>
    <row r="133" spans="2:10" x14ac:dyDescent="0.25">
      <c r="B133" s="159"/>
      <c r="C133" s="138"/>
      <c r="D133" s="138"/>
      <c r="E133" s="138"/>
      <c r="F133" s="138"/>
      <c r="G133" s="139"/>
      <c r="H133" s="121"/>
      <c r="I133" s="121"/>
      <c r="J133" s="121"/>
    </row>
    <row r="134" spans="2:10" x14ac:dyDescent="0.25">
      <c r="B134" s="884" t="s">
        <v>293</v>
      </c>
      <c r="C134" s="885"/>
      <c r="D134" s="885"/>
      <c r="E134" s="885"/>
      <c r="F134" s="885"/>
      <c r="G134" s="886"/>
      <c r="H134" s="121"/>
      <c r="I134" s="121"/>
      <c r="J134" s="121"/>
    </row>
    <row r="135" spans="2:10" x14ac:dyDescent="0.25">
      <c r="B135" s="160"/>
      <c r="C135" s="140"/>
      <c r="D135" s="140"/>
      <c r="E135" s="140"/>
      <c r="F135" s="140"/>
      <c r="G135" s="141"/>
      <c r="H135" s="121"/>
      <c r="I135" s="121"/>
      <c r="J135" s="121"/>
    </row>
    <row r="136" spans="2:10" x14ac:dyDescent="0.25">
      <c r="B136" s="887" t="s">
        <v>212</v>
      </c>
      <c r="C136" s="888"/>
      <c r="D136" s="888"/>
      <c r="E136" s="888"/>
      <c r="F136" s="888"/>
      <c r="G136" s="889"/>
      <c r="H136" s="121"/>
      <c r="I136" s="121"/>
      <c r="J136" s="121"/>
    </row>
    <row r="137" spans="2:10" x14ac:dyDescent="0.25">
      <c r="B137" s="887" t="s">
        <v>213</v>
      </c>
      <c r="C137" s="888"/>
      <c r="D137" s="888"/>
      <c r="E137" s="888"/>
      <c r="F137" s="888"/>
      <c r="G137" s="889"/>
      <c r="H137" s="121"/>
      <c r="I137" s="121"/>
      <c r="J137" s="121"/>
    </row>
    <row r="138" spans="2:10" x14ac:dyDescent="0.25">
      <c r="B138" s="887" t="s">
        <v>214</v>
      </c>
      <c r="C138" s="888"/>
      <c r="D138" s="888"/>
      <c r="E138" s="888"/>
      <c r="F138" s="888"/>
      <c r="G138" s="889"/>
      <c r="H138" s="121"/>
      <c r="I138" s="121"/>
      <c r="J138" s="121"/>
    </row>
    <row r="139" spans="2:10" x14ac:dyDescent="0.25">
      <c r="B139" s="887" t="s">
        <v>215</v>
      </c>
      <c r="C139" s="888"/>
      <c r="D139" s="888"/>
      <c r="E139" s="888"/>
      <c r="F139" s="888"/>
      <c r="G139" s="889"/>
      <c r="H139" s="121"/>
      <c r="I139" s="121"/>
      <c r="J139" s="121"/>
    </row>
    <row r="140" spans="2:10" x14ac:dyDescent="0.25">
      <c r="B140" s="161"/>
      <c r="C140" s="142"/>
      <c r="D140" s="142"/>
      <c r="E140" s="142"/>
      <c r="F140" s="142"/>
      <c r="G140" s="143"/>
      <c r="H140" s="121"/>
      <c r="I140" s="121"/>
      <c r="J140" s="121"/>
    </row>
    <row r="141" spans="2:10" x14ac:dyDescent="0.25">
      <c r="B141" s="162"/>
      <c r="C141" s="140"/>
      <c r="D141" s="140"/>
      <c r="E141" s="140"/>
      <c r="F141" s="140"/>
      <c r="G141" s="140"/>
      <c r="H141" s="121"/>
      <c r="I141" s="121"/>
      <c r="J141" s="121"/>
    </row>
    <row r="142" spans="2:10" ht="54.75" customHeight="1" x14ac:dyDescent="0.25">
      <c r="B142" s="930" t="s">
        <v>216</v>
      </c>
      <c r="C142" s="930"/>
      <c r="D142" s="930"/>
      <c r="E142" s="930"/>
      <c r="F142" s="930"/>
      <c r="G142" s="930"/>
      <c r="H142" s="121"/>
      <c r="I142" s="121"/>
      <c r="J142" s="121"/>
    </row>
    <row r="143" spans="2:10" x14ac:dyDescent="0.25">
      <c r="B143" s="163"/>
      <c r="H143" s="121"/>
      <c r="I143" s="121"/>
      <c r="J143" s="121"/>
    </row>
    <row r="144" spans="2:10" x14ac:dyDescent="0.25">
      <c r="B144" s="163"/>
      <c r="H144" s="121"/>
      <c r="I144" s="121"/>
      <c r="J144" s="121"/>
    </row>
    <row r="145" spans="2:10" x14ac:dyDescent="0.25">
      <c r="B145" s="106" t="s">
        <v>46</v>
      </c>
      <c r="F145" s="776" t="s">
        <v>47</v>
      </c>
      <c r="G145" s="776"/>
      <c r="H145" s="121"/>
      <c r="I145" s="121"/>
      <c r="J145" s="121"/>
    </row>
    <row r="146" spans="2:10" x14ac:dyDescent="0.25">
      <c r="H146" s="121"/>
      <c r="I146" s="121"/>
      <c r="J146" s="121"/>
    </row>
    <row r="147" spans="2:10" x14ac:dyDescent="0.25">
      <c r="B147" s="107"/>
      <c r="F147" s="931"/>
      <c r="G147" s="931"/>
      <c r="H147" s="121"/>
      <c r="I147" s="121"/>
      <c r="J147" s="121"/>
    </row>
    <row r="148" spans="2:10" x14ac:dyDescent="0.25">
      <c r="B148" s="106"/>
      <c r="H148" s="121"/>
      <c r="I148" s="121"/>
      <c r="J148" s="121"/>
    </row>
    <row r="149" spans="2:10" x14ac:dyDescent="0.25">
      <c r="B149" s="106"/>
      <c r="H149" s="121"/>
      <c r="I149" s="121"/>
      <c r="J149" s="121"/>
    </row>
    <row r="150" spans="2:10" x14ac:dyDescent="0.25">
      <c r="B150" s="109" t="s">
        <v>48</v>
      </c>
      <c r="C150" s="109"/>
      <c r="D150" s="109"/>
      <c r="E150" s="109"/>
      <c r="F150" s="109"/>
      <c r="G150" s="109"/>
      <c r="H150" s="121"/>
      <c r="I150" s="121"/>
      <c r="J150" s="121"/>
    </row>
    <row r="151" spans="2:10" x14ac:dyDescent="0.25">
      <c r="B151" s="909"/>
      <c r="C151" s="910"/>
      <c r="D151" s="910"/>
      <c r="E151" s="910"/>
      <c r="F151" s="910"/>
      <c r="G151" s="911"/>
      <c r="H151" s="121"/>
      <c r="I151" s="121"/>
      <c r="J151" s="121"/>
    </row>
    <row r="152" spans="2:10" x14ac:dyDescent="0.25">
      <c r="B152" s="912"/>
      <c r="C152" s="913"/>
      <c r="D152" s="913"/>
      <c r="E152" s="913"/>
      <c r="F152" s="913"/>
      <c r="G152" s="914"/>
      <c r="H152" s="121"/>
      <c r="I152" s="121"/>
      <c r="J152" s="121"/>
    </row>
    <row r="153" spans="2:10" x14ac:dyDescent="0.25">
      <c r="B153" s="915"/>
      <c r="C153" s="916"/>
      <c r="D153" s="916"/>
      <c r="E153" s="916"/>
      <c r="F153" s="916"/>
      <c r="G153" s="917"/>
      <c r="H153" s="121"/>
      <c r="I153" s="121"/>
      <c r="J153" s="121"/>
    </row>
    <row r="154" spans="2:10" ht="38.25" customHeight="1" x14ac:dyDescent="0.25">
      <c r="B154" s="775" t="s">
        <v>237</v>
      </c>
      <c r="C154" s="775"/>
      <c r="D154" s="775"/>
      <c r="E154" s="775"/>
      <c r="F154" s="775"/>
      <c r="G154" s="775"/>
      <c r="H154" s="121"/>
      <c r="I154" s="121"/>
      <c r="J154" s="121"/>
    </row>
    <row r="155" spans="2:10" ht="15.75" thickBot="1" x14ac:dyDescent="0.3">
      <c r="B155" s="110"/>
      <c r="C155" s="111"/>
      <c r="D155" s="111"/>
      <c r="E155" s="111"/>
      <c r="F155" s="111"/>
      <c r="G155" s="111"/>
      <c r="H155" s="121"/>
      <c r="I155" s="121"/>
      <c r="J155" s="121"/>
    </row>
    <row r="156" spans="2:10" x14ac:dyDescent="0.25">
      <c r="B156" s="144" t="s">
        <v>49</v>
      </c>
      <c r="C156" s="113"/>
      <c r="D156" s="113"/>
      <c r="E156" s="113"/>
      <c r="F156" s="113"/>
      <c r="G156" s="145"/>
      <c r="H156" s="121"/>
      <c r="I156" s="121"/>
      <c r="J156" s="121"/>
    </row>
    <row r="157" spans="2:10" x14ac:dyDescent="0.25">
      <c r="B157" s="146"/>
      <c r="C157" s="147" t="s">
        <v>199</v>
      </c>
      <c r="D157" s="113"/>
      <c r="E157" s="113" t="s">
        <v>200</v>
      </c>
      <c r="F157" s="113"/>
      <c r="G157" s="145"/>
      <c r="H157" s="121"/>
      <c r="I157" s="121"/>
      <c r="J157" s="121"/>
    </row>
    <row r="158" spans="2:10" x14ac:dyDescent="0.25">
      <c r="B158" s="146"/>
      <c r="C158" s="147"/>
      <c r="D158" s="113"/>
      <c r="E158" s="113"/>
      <c r="F158" s="113"/>
      <c r="G158" s="145"/>
      <c r="H158" s="121"/>
      <c r="I158" s="121"/>
      <c r="J158" s="121"/>
    </row>
    <row r="159" spans="2:10" x14ac:dyDescent="0.25">
      <c r="B159" s="144"/>
      <c r="C159" s="114"/>
      <c r="D159" s="113"/>
      <c r="E159" s="114"/>
      <c r="F159" s="114"/>
      <c r="G159" s="145"/>
      <c r="H159" s="121"/>
      <c r="I159" s="121"/>
      <c r="J159" s="121"/>
    </row>
    <row r="160" spans="2:10" x14ac:dyDescent="0.25">
      <c r="B160" s="148"/>
      <c r="C160" s="149"/>
      <c r="D160" s="149"/>
      <c r="E160" s="149"/>
      <c r="F160" s="149"/>
      <c r="G160" s="150"/>
      <c r="H160" s="121"/>
      <c r="I160" s="121"/>
      <c r="J160" s="121"/>
    </row>
    <row r="161" spans="2:10" ht="69" customHeight="1" x14ac:dyDescent="0.25">
      <c r="B161" s="740" t="s">
        <v>201</v>
      </c>
      <c r="C161" s="741"/>
      <c r="D161" s="741"/>
      <c r="E161" s="741"/>
      <c r="F161" s="741"/>
      <c r="G161" s="742"/>
      <c r="H161" s="121"/>
      <c r="I161" s="121"/>
      <c r="J161" s="121"/>
    </row>
    <row r="162" spans="2:10" x14ac:dyDescent="0.25">
      <c r="B162" s="121"/>
      <c r="C162" s="121"/>
      <c r="D162" s="121"/>
      <c r="E162" s="121"/>
      <c r="F162" s="121"/>
      <c r="G162" s="121"/>
      <c r="H162" s="121"/>
      <c r="I162" s="121"/>
      <c r="J162" s="121"/>
    </row>
    <row r="163" spans="2:10" x14ac:dyDescent="0.25">
      <c r="B163" s="121"/>
      <c r="C163" s="121"/>
      <c r="D163" s="121"/>
      <c r="E163" s="121"/>
      <c r="F163" s="121"/>
      <c r="G163" s="121"/>
      <c r="H163" s="121"/>
      <c r="I163" s="121"/>
      <c r="J163" s="121"/>
    </row>
    <row r="164" spans="2:10" x14ac:dyDescent="0.25">
      <c r="B164" s="121"/>
      <c r="C164" s="121"/>
      <c r="D164" s="121"/>
      <c r="E164" s="121"/>
      <c r="F164" s="121"/>
      <c r="G164" s="121"/>
      <c r="H164" s="121"/>
      <c r="I164" s="121"/>
      <c r="J164" s="121"/>
    </row>
    <row r="165" spans="2:10" x14ac:dyDescent="0.25">
      <c r="B165" s="121"/>
      <c r="C165" s="121"/>
      <c r="D165" s="121"/>
      <c r="E165" s="121"/>
      <c r="F165" s="121"/>
      <c r="G165" s="121"/>
      <c r="H165" s="121"/>
      <c r="I165" s="121"/>
      <c r="J165" s="121"/>
    </row>
    <row r="166" spans="2:10" x14ac:dyDescent="0.25">
      <c r="B166" s="121"/>
      <c r="C166" s="121"/>
      <c r="D166" s="121"/>
      <c r="E166" s="121"/>
      <c r="F166" s="121"/>
      <c r="G166" s="121"/>
      <c r="H166" s="121"/>
      <c r="I166" s="121"/>
      <c r="J166" s="121"/>
    </row>
    <row r="167" spans="2:10" x14ac:dyDescent="0.25">
      <c r="B167" s="121"/>
      <c r="C167" s="121"/>
      <c r="D167" s="121"/>
      <c r="E167" s="121"/>
      <c r="F167" s="121"/>
      <c r="G167" s="121"/>
      <c r="H167" s="121"/>
      <c r="I167" s="121"/>
      <c r="J167" s="121"/>
    </row>
    <row r="168" spans="2:10" x14ac:dyDescent="0.25">
      <c r="B168" s="121"/>
      <c r="C168" s="121"/>
      <c r="D168" s="121"/>
      <c r="E168" s="121"/>
      <c r="F168" s="121"/>
      <c r="G168" s="121"/>
      <c r="H168" s="121"/>
      <c r="I168" s="121"/>
      <c r="J168" s="121"/>
    </row>
    <row r="169" spans="2:10" x14ac:dyDescent="0.25">
      <c r="B169" s="121"/>
      <c r="C169" s="121"/>
      <c r="D169" s="121"/>
      <c r="E169" s="121"/>
      <c r="F169" s="121"/>
      <c r="G169" s="121"/>
      <c r="H169" s="121"/>
      <c r="I169" s="121"/>
      <c r="J169" s="121"/>
    </row>
    <row r="170" spans="2:10" x14ac:dyDescent="0.25">
      <c r="B170" s="121"/>
      <c r="C170" s="121"/>
      <c r="D170" s="121"/>
      <c r="E170" s="121"/>
      <c r="F170" s="121"/>
      <c r="G170" s="121"/>
      <c r="H170" s="121"/>
      <c r="I170" s="121"/>
      <c r="J170" s="121"/>
    </row>
    <row r="171" spans="2:10" x14ac:dyDescent="0.25">
      <c r="B171" s="121"/>
      <c r="C171" s="121"/>
      <c r="D171" s="121"/>
      <c r="E171" s="121"/>
      <c r="F171" s="121"/>
      <c r="G171" s="121"/>
      <c r="H171" s="121"/>
      <c r="I171" s="121"/>
      <c r="J171" s="121"/>
    </row>
    <row r="172" spans="2:10" x14ac:dyDescent="0.25">
      <c r="B172" s="121"/>
      <c r="C172" s="121"/>
      <c r="D172" s="121"/>
      <c r="E172" s="121"/>
      <c r="F172" s="121"/>
      <c r="G172" s="121"/>
      <c r="H172" s="121"/>
      <c r="I172" s="121"/>
      <c r="J172" s="121"/>
    </row>
    <row r="173" spans="2:10" x14ac:dyDescent="0.25">
      <c r="B173" s="121"/>
      <c r="C173" s="121"/>
      <c r="D173" s="121"/>
      <c r="E173" s="121"/>
      <c r="F173" s="121"/>
      <c r="G173" s="121"/>
      <c r="H173" s="121"/>
      <c r="I173" s="121"/>
      <c r="J173" s="121"/>
    </row>
    <row r="174" spans="2:10" x14ac:dyDescent="0.25">
      <c r="B174" s="121"/>
      <c r="C174" s="121"/>
      <c r="D174" s="121"/>
      <c r="E174" s="121"/>
      <c r="F174" s="121"/>
      <c r="G174" s="121"/>
      <c r="H174" s="121"/>
      <c r="I174" s="121"/>
      <c r="J174" s="121"/>
    </row>
    <row r="175" spans="2:10" x14ac:dyDescent="0.25">
      <c r="B175" s="121"/>
      <c r="C175" s="121"/>
      <c r="D175" s="121"/>
      <c r="E175" s="121"/>
      <c r="F175" s="121"/>
      <c r="G175" s="121"/>
      <c r="H175" s="121"/>
      <c r="I175" s="121"/>
      <c r="J175" s="121"/>
    </row>
    <row r="176" spans="2:10" x14ac:dyDescent="0.25">
      <c r="B176" s="121"/>
      <c r="C176" s="121"/>
      <c r="D176" s="121"/>
      <c r="E176" s="121"/>
      <c r="F176" s="121"/>
      <c r="G176" s="121"/>
      <c r="H176" s="121"/>
      <c r="I176" s="121"/>
      <c r="J176" s="121"/>
    </row>
    <row r="177" spans="2:10" x14ac:dyDescent="0.25">
      <c r="B177" s="121"/>
      <c r="C177" s="121"/>
      <c r="D177" s="121"/>
      <c r="E177" s="121"/>
      <c r="F177" s="121"/>
      <c r="G177" s="121"/>
      <c r="H177" s="121"/>
      <c r="I177" s="121"/>
      <c r="J177" s="121"/>
    </row>
    <row r="178" spans="2:10" x14ac:dyDescent="0.25">
      <c r="B178" s="121"/>
      <c r="C178" s="121"/>
      <c r="D178" s="121"/>
      <c r="E178" s="121"/>
      <c r="F178" s="121"/>
      <c r="G178" s="121"/>
      <c r="H178" s="121"/>
      <c r="I178" s="121"/>
      <c r="J178" s="121"/>
    </row>
    <row r="179" spans="2:10" x14ac:dyDescent="0.25">
      <c r="B179" s="121"/>
      <c r="C179" s="121"/>
      <c r="D179" s="121"/>
      <c r="E179" s="121"/>
      <c r="F179" s="121"/>
      <c r="G179" s="121"/>
      <c r="H179" s="121"/>
      <c r="I179" s="121"/>
      <c r="J179" s="121"/>
    </row>
    <row r="180" spans="2:10" x14ac:dyDescent="0.25">
      <c r="B180" s="121"/>
      <c r="C180" s="121"/>
      <c r="D180" s="121"/>
      <c r="E180" s="121"/>
      <c r="F180" s="121"/>
      <c r="G180" s="121"/>
      <c r="H180" s="121"/>
      <c r="I180" s="121"/>
      <c r="J180" s="121"/>
    </row>
    <row r="181" spans="2:10" x14ac:dyDescent="0.25">
      <c r="B181" s="121"/>
      <c r="C181" s="121"/>
      <c r="D181" s="121"/>
      <c r="E181" s="121"/>
      <c r="F181" s="121"/>
      <c r="G181" s="121"/>
      <c r="H181" s="121"/>
      <c r="I181" s="121"/>
      <c r="J181" s="121"/>
    </row>
    <row r="182" spans="2:10" x14ac:dyDescent="0.25">
      <c r="B182" s="121"/>
      <c r="C182" s="121"/>
      <c r="D182" s="121"/>
      <c r="E182" s="121"/>
      <c r="F182" s="121"/>
      <c r="G182" s="121"/>
      <c r="H182" s="121"/>
      <c r="I182" s="121"/>
      <c r="J182" s="121"/>
    </row>
    <row r="183" spans="2:10" x14ac:dyDescent="0.25">
      <c r="B183" s="121"/>
      <c r="C183" s="121"/>
      <c r="D183" s="121"/>
      <c r="E183" s="121"/>
      <c r="F183" s="121"/>
      <c r="G183" s="121"/>
      <c r="H183" s="121"/>
      <c r="I183" s="121"/>
      <c r="J183" s="121"/>
    </row>
    <row r="184" spans="2:10" x14ac:dyDescent="0.25">
      <c r="B184" s="121"/>
      <c r="C184" s="121"/>
      <c r="D184" s="121"/>
      <c r="E184" s="121"/>
      <c r="F184" s="121"/>
      <c r="G184" s="121"/>
      <c r="H184" s="121"/>
      <c r="I184" s="121"/>
      <c r="J184" s="121"/>
    </row>
    <row r="185" spans="2:10" x14ac:dyDescent="0.25">
      <c r="B185" s="121"/>
      <c r="C185" s="121"/>
      <c r="D185" s="121"/>
      <c r="E185" s="121"/>
      <c r="F185" s="121"/>
      <c r="G185" s="121"/>
      <c r="H185" s="121"/>
      <c r="I185" s="121"/>
      <c r="J185" s="121"/>
    </row>
    <row r="186" spans="2:10" x14ac:dyDescent="0.25">
      <c r="B186" s="121"/>
      <c r="C186" s="121"/>
      <c r="D186" s="121"/>
      <c r="E186" s="121"/>
      <c r="F186" s="121"/>
      <c r="G186" s="121"/>
      <c r="H186" s="121"/>
      <c r="I186" s="121"/>
      <c r="J186" s="121"/>
    </row>
    <row r="187" spans="2:10" x14ac:dyDescent="0.25">
      <c r="B187" s="121"/>
      <c r="C187" s="121"/>
      <c r="D187" s="121"/>
      <c r="E187" s="121"/>
      <c r="F187" s="121"/>
      <c r="G187" s="121"/>
      <c r="H187" s="121"/>
      <c r="I187" s="121"/>
      <c r="J187" s="121"/>
    </row>
    <row r="188" spans="2:10" x14ac:dyDescent="0.25">
      <c r="B188" s="121"/>
      <c r="C188" s="121"/>
      <c r="D188" s="121"/>
      <c r="E188" s="121"/>
      <c r="F188" s="121"/>
      <c r="G188" s="121"/>
      <c r="H188" s="121"/>
      <c r="I188" s="121"/>
      <c r="J188" s="121"/>
    </row>
    <row r="189" spans="2:10" x14ac:dyDescent="0.25">
      <c r="B189" s="121"/>
      <c r="C189" s="121"/>
      <c r="D189" s="121"/>
      <c r="E189" s="121"/>
      <c r="F189" s="121"/>
      <c r="G189" s="121"/>
      <c r="H189" s="121"/>
      <c r="I189" s="121"/>
      <c r="J189" s="121"/>
    </row>
    <row r="190" spans="2:10" x14ac:dyDescent="0.25">
      <c r="B190" s="121"/>
      <c r="C190" s="121"/>
      <c r="D190" s="121"/>
      <c r="E190" s="121"/>
      <c r="F190" s="121"/>
      <c r="G190" s="121"/>
      <c r="H190" s="121"/>
      <c r="I190" s="121"/>
      <c r="J190" s="121"/>
    </row>
    <row r="191" spans="2:10" x14ac:dyDescent="0.25">
      <c r="B191" s="121"/>
      <c r="C191" s="121"/>
      <c r="D191" s="121"/>
      <c r="E191" s="121"/>
      <c r="F191" s="121"/>
      <c r="G191" s="121"/>
      <c r="H191" s="121"/>
      <c r="I191" s="121"/>
      <c r="J191" s="121"/>
    </row>
    <row r="192" spans="2:10" x14ac:dyDescent="0.25">
      <c r="B192" s="121"/>
      <c r="C192" s="121"/>
      <c r="D192" s="121"/>
      <c r="E192" s="121"/>
      <c r="F192" s="121"/>
      <c r="G192" s="121"/>
      <c r="H192" s="121"/>
      <c r="I192" s="121"/>
      <c r="J192" s="121"/>
    </row>
    <row r="193" spans="2:10" x14ac:dyDescent="0.25">
      <c r="B193" s="121"/>
      <c r="C193" s="121"/>
      <c r="D193" s="121"/>
      <c r="E193" s="121"/>
      <c r="F193" s="121"/>
      <c r="G193" s="121"/>
      <c r="H193" s="121"/>
      <c r="I193" s="121"/>
      <c r="J193" s="121"/>
    </row>
    <row r="194" spans="2:10" x14ac:dyDescent="0.25">
      <c r="B194" s="121"/>
      <c r="C194" s="121"/>
      <c r="D194" s="121"/>
      <c r="E194" s="121"/>
      <c r="F194" s="121"/>
      <c r="G194" s="121"/>
      <c r="H194" s="121"/>
      <c r="I194" s="121"/>
      <c r="J194" s="121"/>
    </row>
    <row r="195" spans="2:10" x14ac:dyDescent="0.25">
      <c r="B195" s="121"/>
      <c r="C195" s="121"/>
      <c r="D195" s="121"/>
      <c r="E195" s="121"/>
      <c r="F195" s="121"/>
      <c r="G195" s="121"/>
      <c r="H195" s="121"/>
      <c r="I195" s="121"/>
      <c r="J195" s="121"/>
    </row>
    <row r="196" spans="2:10" x14ac:dyDescent="0.25">
      <c r="B196" s="121"/>
      <c r="C196" s="121"/>
      <c r="D196" s="121"/>
      <c r="E196" s="121"/>
      <c r="F196" s="121"/>
      <c r="G196" s="121"/>
      <c r="H196" s="121"/>
      <c r="I196" s="121"/>
      <c r="J196" s="121"/>
    </row>
    <row r="197" spans="2:10" x14ac:dyDescent="0.25">
      <c r="B197" s="121"/>
      <c r="C197" s="121"/>
      <c r="D197" s="121"/>
      <c r="E197" s="121"/>
      <c r="F197" s="121"/>
      <c r="G197" s="121"/>
      <c r="H197" s="121"/>
      <c r="I197" s="121"/>
      <c r="J197" s="121"/>
    </row>
    <row r="198" spans="2:10" x14ac:dyDescent="0.25">
      <c r="B198" s="121"/>
      <c r="C198" s="121"/>
      <c r="D198" s="121"/>
      <c r="E198" s="121"/>
      <c r="F198" s="121"/>
      <c r="G198" s="121"/>
      <c r="H198" s="121"/>
      <c r="I198" s="121"/>
      <c r="J198" s="121"/>
    </row>
    <row r="199" spans="2:10" x14ac:dyDescent="0.25">
      <c r="B199" s="121"/>
      <c r="C199" s="121"/>
      <c r="D199" s="121"/>
      <c r="E199" s="121"/>
      <c r="F199" s="121"/>
      <c r="G199" s="121"/>
      <c r="H199" s="121"/>
      <c r="I199" s="121"/>
      <c r="J199" s="121"/>
    </row>
    <row r="200" spans="2:10" x14ac:dyDescent="0.25">
      <c r="B200" s="121"/>
      <c r="C200" s="121"/>
      <c r="D200" s="121"/>
      <c r="E200" s="121"/>
      <c r="F200" s="121"/>
      <c r="G200" s="121"/>
      <c r="H200" s="121"/>
      <c r="I200" s="121"/>
      <c r="J200" s="121"/>
    </row>
    <row r="201" spans="2:10" x14ac:dyDescent="0.25">
      <c r="B201" s="121"/>
      <c r="C201" s="121"/>
      <c r="D201" s="121"/>
      <c r="E201" s="121"/>
      <c r="F201" s="121"/>
      <c r="G201" s="121"/>
      <c r="H201" s="121"/>
      <c r="I201" s="121"/>
      <c r="J201" s="121"/>
    </row>
    <row r="202" spans="2:10" x14ac:dyDescent="0.25">
      <c r="B202" s="121"/>
      <c r="C202" s="121"/>
      <c r="D202" s="121"/>
      <c r="E202" s="121"/>
      <c r="F202" s="121"/>
      <c r="G202" s="121"/>
      <c r="H202" s="121"/>
      <c r="I202" s="121"/>
      <c r="J202" s="121"/>
    </row>
    <row r="203" spans="2:10" x14ac:dyDescent="0.25">
      <c r="B203" s="121"/>
      <c r="C203" s="121"/>
      <c r="D203" s="121"/>
      <c r="E203" s="121"/>
      <c r="F203" s="121"/>
      <c r="G203" s="121"/>
      <c r="H203" s="121"/>
      <c r="I203" s="121"/>
      <c r="J203" s="121"/>
    </row>
    <row r="204" spans="2:10" x14ac:dyDescent="0.25">
      <c r="B204" s="121"/>
      <c r="C204" s="121"/>
      <c r="D204" s="121"/>
      <c r="E204" s="121"/>
      <c r="F204" s="121"/>
      <c r="G204" s="121"/>
      <c r="H204" s="121"/>
      <c r="I204" s="121"/>
      <c r="J204" s="121"/>
    </row>
    <row r="205" spans="2:10" x14ac:dyDescent="0.25">
      <c r="B205" s="121"/>
      <c r="C205" s="121"/>
      <c r="D205" s="121"/>
      <c r="E205" s="121"/>
      <c r="F205" s="121"/>
      <c r="G205" s="121"/>
      <c r="H205" s="121"/>
      <c r="I205" s="121"/>
      <c r="J205" s="121"/>
    </row>
    <row r="206" spans="2:10" x14ac:dyDescent="0.25">
      <c r="B206" s="121"/>
      <c r="C206" s="121"/>
      <c r="D206" s="121"/>
      <c r="E206" s="121"/>
      <c r="F206" s="121"/>
      <c r="G206" s="121"/>
      <c r="H206" s="121"/>
      <c r="I206" s="121"/>
      <c r="J206" s="121"/>
    </row>
    <row r="207" spans="2:10" x14ac:dyDescent="0.25">
      <c r="B207" s="121"/>
      <c r="C207" s="121"/>
      <c r="D207" s="121"/>
      <c r="E207" s="121"/>
      <c r="F207" s="121"/>
      <c r="G207" s="121"/>
      <c r="H207" s="121"/>
      <c r="I207" s="121"/>
      <c r="J207" s="121"/>
    </row>
    <row r="208" spans="2:10" x14ac:dyDescent="0.25">
      <c r="B208" s="121"/>
      <c r="C208" s="121"/>
      <c r="D208" s="121"/>
      <c r="E208" s="121"/>
      <c r="F208" s="121"/>
      <c r="G208" s="121"/>
      <c r="H208" s="121"/>
      <c r="I208" s="121"/>
      <c r="J208" s="121"/>
    </row>
    <row r="209" spans="2:10" x14ac:dyDescent="0.25">
      <c r="B209" s="121"/>
      <c r="C209" s="121"/>
      <c r="D209" s="121"/>
      <c r="E209" s="121"/>
      <c r="F209" s="121"/>
      <c r="G209" s="121"/>
      <c r="H209" s="121"/>
      <c r="I209" s="121"/>
      <c r="J209" s="121"/>
    </row>
    <row r="210" spans="2:10" x14ac:dyDescent="0.25">
      <c r="B210" s="121"/>
      <c r="C210" s="121"/>
      <c r="D210" s="121"/>
      <c r="E210" s="121"/>
      <c r="F210" s="121"/>
      <c r="G210" s="121"/>
      <c r="H210" s="121"/>
      <c r="I210" s="121"/>
      <c r="J210" s="121"/>
    </row>
    <row r="211" spans="2:10" x14ac:dyDescent="0.25">
      <c r="B211" s="121"/>
      <c r="C211" s="121"/>
      <c r="D211" s="121"/>
      <c r="E211" s="121"/>
      <c r="F211" s="121"/>
      <c r="G211" s="121"/>
      <c r="H211" s="121"/>
      <c r="I211" s="121"/>
      <c r="J211" s="121"/>
    </row>
    <row r="212" spans="2:10" x14ac:dyDescent="0.25">
      <c r="B212" s="121"/>
      <c r="C212" s="121"/>
      <c r="D212" s="121"/>
      <c r="E212" s="121"/>
      <c r="F212" s="121"/>
      <c r="G212" s="121"/>
      <c r="H212" s="121"/>
      <c r="I212" s="121"/>
      <c r="J212" s="121"/>
    </row>
    <row r="213" spans="2:10" x14ac:dyDescent="0.25">
      <c r="B213" s="121"/>
      <c r="C213" s="121"/>
      <c r="D213" s="121"/>
      <c r="E213" s="121"/>
      <c r="F213" s="121"/>
      <c r="G213" s="121"/>
      <c r="H213" s="121"/>
      <c r="I213" s="121"/>
      <c r="J213" s="121"/>
    </row>
    <row r="214" spans="2:10" x14ac:dyDescent="0.25">
      <c r="B214" s="121"/>
      <c r="C214" s="121"/>
      <c r="D214" s="121"/>
      <c r="E214" s="121"/>
      <c r="F214" s="121"/>
      <c r="G214" s="121"/>
      <c r="H214" s="121"/>
      <c r="I214" s="121"/>
      <c r="J214" s="121"/>
    </row>
    <row r="215" spans="2:10" x14ac:dyDescent="0.25">
      <c r="B215" s="121"/>
      <c r="C215" s="121"/>
      <c r="D215" s="121"/>
      <c r="E215" s="121"/>
      <c r="F215" s="121"/>
      <c r="G215" s="121"/>
      <c r="H215" s="121"/>
      <c r="I215" s="121"/>
      <c r="J215" s="121"/>
    </row>
    <row r="216" spans="2:10" x14ac:dyDescent="0.25">
      <c r="B216" s="121"/>
      <c r="C216" s="121"/>
      <c r="D216" s="121"/>
      <c r="E216" s="121"/>
      <c r="F216" s="121"/>
      <c r="G216" s="121"/>
      <c r="H216" s="121"/>
      <c r="I216" s="121"/>
      <c r="J216" s="121"/>
    </row>
    <row r="217" spans="2:10" x14ac:dyDescent="0.25">
      <c r="B217" s="121"/>
      <c r="C217" s="121"/>
      <c r="D217" s="121"/>
      <c r="E217" s="121"/>
      <c r="F217" s="121"/>
      <c r="G217" s="121"/>
      <c r="H217" s="121"/>
      <c r="I217" s="121"/>
      <c r="J217" s="121"/>
    </row>
    <row r="218" spans="2:10" x14ac:dyDescent="0.25">
      <c r="B218" s="121"/>
      <c r="C218" s="121"/>
      <c r="D218" s="121"/>
      <c r="E218" s="121"/>
      <c r="F218" s="121"/>
      <c r="G218" s="121"/>
      <c r="H218" s="121"/>
      <c r="I218" s="121"/>
      <c r="J218" s="121"/>
    </row>
    <row r="219" spans="2:10" x14ac:dyDescent="0.25">
      <c r="B219" s="121"/>
      <c r="C219" s="121"/>
      <c r="D219" s="121"/>
      <c r="E219" s="121"/>
      <c r="F219" s="121"/>
      <c r="G219" s="121"/>
      <c r="H219" s="121"/>
      <c r="I219" s="121"/>
      <c r="J219" s="121"/>
    </row>
    <row r="220" spans="2:10" x14ac:dyDescent="0.25">
      <c r="B220" s="121"/>
      <c r="C220" s="121"/>
      <c r="D220" s="121"/>
      <c r="E220" s="121"/>
      <c r="F220" s="121"/>
      <c r="G220" s="121"/>
      <c r="H220" s="121"/>
      <c r="I220" s="121"/>
      <c r="J220" s="121"/>
    </row>
    <row r="221" spans="2:10" x14ac:dyDescent="0.25">
      <c r="B221" s="121"/>
      <c r="C221" s="121"/>
      <c r="D221" s="121"/>
      <c r="E221" s="121"/>
      <c r="F221" s="121"/>
      <c r="G221" s="121"/>
      <c r="H221" s="121"/>
      <c r="I221" s="121"/>
      <c r="J221" s="121"/>
    </row>
    <row r="222" spans="2:10" x14ac:dyDescent="0.25">
      <c r="B222" s="121"/>
      <c r="C222" s="121"/>
      <c r="D222" s="121"/>
      <c r="E222" s="121"/>
      <c r="F222" s="121"/>
      <c r="G222" s="121"/>
      <c r="H222" s="121"/>
      <c r="I222" s="121"/>
      <c r="J222" s="121"/>
    </row>
    <row r="223" spans="2:10" x14ac:dyDescent="0.25">
      <c r="B223" s="121"/>
      <c r="C223" s="121"/>
      <c r="D223" s="121"/>
      <c r="E223" s="121"/>
      <c r="F223" s="121"/>
      <c r="G223" s="121"/>
      <c r="H223" s="121"/>
      <c r="I223" s="121"/>
      <c r="J223" s="121"/>
    </row>
    <row r="224" spans="2:10" x14ac:dyDescent="0.25">
      <c r="B224" s="121"/>
      <c r="C224" s="121"/>
      <c r="D224" s="121"/>
      <c r="E224" s="121"/>
      <c r="F224" s="121"/>
      <c r="G224" s="121"/>
      <c r="H224" s="121"/>
      <c r="I224" s="121"/>
      <c r="J224" s="121"/>
    </row>
    <row r="225" spans="2:10" x14ac:dyDescent="0.25">
      <c r="B225" s="121"/>
      <c r="C225" s="121"/>
      <c r="D225" s="121"/>
      <c r="E225" s="121"/>
      <c r="F225" s="121"/>
      <c r="G225" s="121"/>
      <c r="H225" s="121"/>
      <c r="I225" s="121"/>
      <c r="J225" s="121"/>
    </row>
    <row r="226" spans="2:10" x14ac:dyDescent="0.25">
      <c r="B226" s="121"/>
      <c r="C226" s="121"/>
      <c r="D226" s="121"/>
      <c r="E226" s="121"/>
      <c r="F226" s="121"/>
      <c r="G226" s="121"/>
      <c r="H226" s="121"/>
      <c r="I226" s="121"/>
      <c r="J226" s="121"/>
    </row>
    <row r="227" spans="2:10" x14ac:dyDescent="0.25">
      <c r="B227" s="121"/>
      <c r="C227" s="121"/>
      <c r="D227" s="121"/>
      <c r="E227" s="121"/>
      <c r="F227" s="121"/>
      <c r="G227" s="121"/>
      <c r="H227" s="121"/>
      <c r="I227" s="121"/>
      <c r="J227" s="121"/>
    </row>
    <row r="228" spans="2:10" x14ac:dyDescent="0.25">
      <c r="B228" s="121"/>
      <c r="C228" s="121"/>
      <c r="D228" s="121"/>
      <c r="E228" s="121"/>
      <c r="F228" s="121"/>
      <c r="G228" s="121"/>
      <c r="H228" s="121"/>
      <c r="I228" s="121"/>
      <c r="J228" s="121"/>
    </row>
    <row r="229" spans="2:10" x14ac:dyDescent="0.25">
      <c r="B229" s="121"/>
      <c r="C229" s="121"/>
      <c r="D229" s="121"/>
      <c r="E229" s="121"/>
      <c r="F229" s="121"/>
      <c r="G229" s="121"/>
      <c r="H229" s="121"/>
      <c r="I229" s="121"/>
      <c r="J229" s="121"/>
    </row>
    <row r="230" spans="2:10" x14ac:dyDescent="0.25">
      <c r="B230" s="121"/>
      <c r="C230" s="121"/>
      <c r="D230" s="121"/>
      <c r="E230" s="121"/>
      <c r="F230" s="121"/>
      <c r="G230" s="121"/>
      <c r="H230" s="121"/>
      <c r="I230" s="121"/>
      <c r="J230" s="121"/>
    </row>
    <row r="231" spans="2:10" x14ac:dyDescent="0.25">
      <c r="B231" s="121"/>
      <c r="C231" s="121"/>
      <c r="D231" s="121"/>
      <c r="E231" s="121"/>
      <c r="F231" s="121"/>
      <c r="G231" s="121"/>
      <c r="H231" s="121"/>
      <c r="I231" s="121"/>
      <c r="J231" s="121"/>
    </row>
    <row r="232" spans="2:10" x14ac:dyDescent="0.25">
      <c r="B232" s="121"/>
      <c r="C232" s="121"/>
      <c r="D232" s="121"/>
      <c r="E232" s="121"/>
      <c r="F232" s="121"/>
      <c r="G232" s="121"/>
      <c r="H232" s="121"/>
      <c r="I232" s="121"/>
      <c r="J232" s="121"/>
    </row>
    <row r="233" spans="2:10" x14ac:dyDescent="0.25">
      <c r="B233" s="121"/>
      <c r="C233" s="121"/>
      <c r="D233" s="121"/>
      <c r="E233" s="121"/>
      <c r="F233" s="121"/>
      <c r="G233" s="121"/>
      <c r="H233" s="121"/>
      <c r="I233" s="121"/>
      <c r="J233" s="121"/>
    </row>
    <row r="234" spans="2:10" x14ac:dyDescent="0.25">
      <c r="B234" s="121"/>
      <c r="C234" s="121"/>
      <c r="D234" s="121"/>
      <c r="E234" s="121"/>
      <c r="F234" s="121"/>
      <c r="G234" s="121"/>
      <c r="H234" s="121"/>
      <c r="I234" s="121"/>
      <c r="J234" s="121"/>
    </row>
    <row r="235" spans="2:10" x14ac:dyDescent="0.25">
      <c r="B235" s="121"/>
      <c r="C235" s="121"/>
      <c r="D235" s="121"/>
      <c r="E235" s="121"/>
      <c r="F235" s="121"/>
      <c r="G235" s="121"/>
      <c r="H235" s="121"/>
      <c r="I235" s="121"/>
      <c r="J235" s="121"/>
    </row>
    <row r="236" spans="2:10" x14ac:dyDescent="0.25">
      <c r="B236" s="121"/>
      <c r="C236" s="121"/>
      <c r="D236" s="121"/>
      <c r="E236" s="121"/>
      <c r="F236" s="121"/>
      <c r="G236" s="121"/>
      <c r="H236" s="121"/>
      <c r="I236" s="121"/>
      <c r="J236" s="121"/>
    </row>
    <row r="237" spans="2:10" x14ac:dyDescent="0.25">
      <c r="B237" s="121"/>
      <c r="C237" s="121"/>
      <c r="D237" s="121"/>
      <c r="E237" s="121"/>
      <c r="F237" s="121"/>
      <c r="G237" s="121"/>
      <c r="H237" s="121"/>
      <c r="I237" s="121"/>
      <c r="J237" s="121"/>
    </row>
    <row r="238" spans="2:10" x14ac:dyDescent="0.25">
      <c r="B238" s="121"/>
      <c r="C238" s="121"/>
      <c r="D238" s="121"/>
      <c r="E238" s="121"/>
      <c r="F238" s="121"/>
      <c r="G238" s="121"/>
      <c r="H238" s="121"/>
      <c r="I238" s="121"/>
      <c r="J238" s="121"/>
    </row>
    <row r="239" spans="2:10" x14ac:dyDescent="0.25">
      <c r="B239" s="121"/>
      <c r="C239" s="121"/>
      <c r="D239" s="121"/>
      <c r="E239" s="121"/>
      <c r="F239" s="121"/>
      <c r="G239" s="121"/>
      <c r="H239" s="121"/>
      <c r="I239" s="121"/>
      <c r="J239" s="121"/>
    </row>
    <row r="240" spans="2:10" x14ac:dyDescent="0.25">
      <c r="B240" s="121"/>
      <c r="C240" s="121"/>
      <c r="D240" s="121"/>
      <c r="E240" s="121"/>
      <c r="F240" s="121"/>
      <c r="G240" s="121"/>
      <c r="H240" s="121"/>
      <c r="I240" s="121"/>
      <c r="J240" s="121"/>
    </row>
    <row r="241" spans="2:10" x14ac:dyDescent="0.25">
      <c r="B241" s="121"/>
      <c r="C241" s="121"/>
      <c r="D241" s="121"/>
      <c r="E241" s="121"/>
      <c r="F241" s="121"/>
      <c r="G241" s="121"/>
      <c r="H241" s="121"/>
      <c r="I241" s="121"/>
      <c r="J241" s="121"/>
    </row>
    <row r="242" spans="2:10" x14ac:dyDescent="0.25">
      <c r="B242" s="121"/>
      <c r="C242" s="121"/>
      <c r="D242" s="121"/>
      <c r="E242" s="121"/>
      <c r="F242" s="121"/>
      <c r="G242" s="121"/>
      <c r="H242" s="121"/>
      <c r="I242" s="121"/>
      <c r="J242" s="121"/>
    </row>
    <row r="243" spans="2:10" x14ac:dyDescent="0.25">
      <c r="B243" s="121"/>
      <c r="C243" s="121"/>
      <c r="D243" s="121"/>
      <c r="E243" s="121"/>
      <c r="F243" s="121"/>
      <c r="G243" s="121"/>
      <c r="H243" s="121"/>
      <c r="I243" s="121"/>
      <c r="J243" s="121"/>
    </row>
    <row r="244" spans="2:10" x14ac:dyDescent="0.25">
      <c r="B244" s="121"/>
      <c r="C244" s="121"/>
      <c r="D244" s="121"/>
      <c r="E244" s="121"/>
      <c r="F244" s="121"/>
      <c r="G244" s="121"/>
      <c r="H244" s="121"/>
      <c r="I244" s="121"/>
      <c r="J244" s="121"/>
    </row>
    <row r="245" spans="2:10" x14ac:dyDescent="0.25">
      <c r="B245" s="121"/>
      <c r="C245" s="121"/>
      <c r="D245" s="121"/>
      <c r="E245" s="121"/>
      <c r="F245" s="121"/>
      <c r="G245" s="121"/>
      <c r="H245" s="121"/>
      <c r="I245" s="121"/>
      <c r="J245" s="121"/>
    </row>
    <row r="246" spans="2:10" x14ac:dyDescent="0.25">
      <c r="B246" s="121"/>
      <c r="C246" s="121"/>
      <c r="D246" s="121"/>
      <c r="E246" s="121"/>
      <c r="F246" s="121"/>
      <c r="G246" s="121"/>
      <c r="H246" s="121"/>
      <c r="I246" s="121"/>
      <c r="J246" s="121"/>
    </row>
    <row r="247" spans="2:10" x14ac:dyDescent="0.25">
      <c r="B247" s="121"/>
      <c r="C247" s="121"/>
      <c r="D247" s="121"/>
      <c r="E247" s="121"/>
      <c r="F247" s="121"/>
      <c r="G247" s="121"/>
      <c r="H247" s="121"/>
      <c r="I247" s="121"/>
      <c r="J247" s="121"/>
    </row>
    <row r="248" spans="2:10" x14ac:dyDescent="0.25">
      <c r="B248" s="121"/>
      <c r="C248" s="121"/>
      <c r="D248" s="121"/>
      <c r="E248" s="121"/>
      <c r="F248" s="121"/>
      <c r="G248" s="121"/>
      <c r="H248" s="121"/>
      <c r="I248" s="121"/>
      <c r="J248" s="121"/>
    </row>
    <row r="249" spans="2:10" x14ac:dyDescent="0.25">
      <c r="B249" s="121"/>
      <c r="C249" s="121"/>
      <c r="D249" s="121"/>
      <c r="E249" s="121"/>
      <c r="F249" s="121"/>
      <c r="G249" s="121"/>
      <c r="H249" s="121"/>
      <c r="I249" s="121"/>
      <c r="J249" s="121"/>
    </row>
    <row r="250" spans="2:10" x14ac:dyDescent="0.25">
      <c r="B250" s="121"/>
      <c r="C250" s="121"/>
      <c r="D250" s="121"/>
      <c r="E250" s="121"/>
      <c r="F250" s="121"/>
      <c r="G250" s="121"/>
      <c r="H250" s="121"/>
      <c r="I250" s="121"/>
      <c r="J250" s="121"/>
    </row>
    <row r="251" spans="2:10" x14ac:dyDescent="0.25">
      <c r="B251" s="121"/>
      <c r="C251" s="121"/>
      <c r="D251" s="121"/>
      <c r="E251" s="121"/>
      <c r="F251" s="121"/>
      <c r="G251" s="121"/>
      <c r="H251" s="121"/>
      <c r="I251" s="121"/>
      <c r="J251" s="121"/>
    </row>
    <row r="252" spans="2:10" x14ac:dyDescent="0.25">
      <c r="B252" s="121"/>
      <c r="C252" s="121"/>
      <c r="D252" s="121"/>
      <c r="E252" s="121"/>
      <c r="F252" s="121"/>
      <c r="G252" s="121"/>
      <c r="H252" s="121"/>
      <c r="I252" s="121"/>
      <c r="J252" s="121"/>
    </row>
    <row r="253" spans="2:10" x14ac:dyDescent="0.25">
      <c r="B253" s="121"/>
      <c r="C253" s="121"/>
      <c r="D253" s="121"/>
      <c r="E253" s="121"/>
      <c r="F253" s="121"/>
      <c r="G253" s="121"/>
      <c r="H253" s="121"/>
      <c r="I253" s="121"/>
      <c r="J253" s="121"/>
    </row>
    <row r="254" spans="2:10" x14ac:dyDescent="0.25">
      <c r="B254" s="121"/>
      <c r="C254" s="121"/>
      <c r="D254" s="121"/>
      <c r="E254" s="121"/>
      <c r="F254" s="121"/>
      <c r="G254" s="121"/>
      <c r="H254" s="121"/>
      <c r="I254" s="121"/>
      <c r="J254" s="121"/>
    </row>
    <row r="255" spans="2:10" x14ac:dyDescent="0.25">
      <c r="B255" s="121"/>
      <c r="C255" s="121"/>
      <c r="D255" s="121"/>
      <c r="E255" s="121"/>
      <c r="F255" s="121"/>
      <c r="G255" s="121"/>
      <c r="H255" s="121"/>
      <c r="I255" s="121"/>
      <c r="J255" s="121"/>
    </row>
    <row r="256" spans="2:10" x14ac:dyDescent="0.25">
      <c r="B256" s="121"/>
      <c r="C256" s="121"/>
      <c r="D256" s="121"/>
      <c r="E256" s="121"/>
      <c r="F256" s="121"/>
      <c r="G256" s="121"/>
      <c r="H256" s="121"/>
      <c r="I256" s="121"/>
      <c r="J256" s="121"/>
    </row>
    <row r="257" spans="2:10" x14ac:dyDescent="0.25">
      <c r="B257" s="121"/>
      <c r="C257" s="121"/>
      <c r="D257" s="121"/>
      <c r="E257" s="121"/>
      <c r="F257" s="121"/>
      <c r="G257" s="121"/>
      <c r="H257" s="121"/>
      <c r="I257" s="121"/>
      <c r="J257" s="121"/>
    </row>
    <row r="258" spans="2:10" x14ac:dyDescent="0.25">
      <c r="B258" s="121"/>
      <c r="C258" s="121"/>
      <c r="D258" s="121"/>
      <c r="E258" s="121"/>
      <c r="F258" s="121"/>
      <c r="G258" s="121"/>
      <c r="H258" s="121"/>
      <c r="I258" s="121"/>
      <c r="J258" s="121"/>
    </row>
    <row r="259" spans="2:10" x14ac:dyDescent="0.25">
      <c r="B259" s="121"/>
      <c r="C259" s="121"/>
      <c r="D259" s="121"/>
      <c r="E259" s="121"/>
      <c r="F259" s="121"/>
      <c r="G259" s="121"/>
      <c r="H259" s="121"/>
      <c r="I259" s="121"/>
      <c r="J259" s="121"/>
    </row>
    <row r="260" spans="2:10" x14ac:dyDescent="0.25">
      <c r="B260" s="121"/>
      <c r="C260" s="121"/>
      <c r="D260" s="121"/>
      <c r="E260" s="121"/>
      <c r="F260" s="121"/>
      <c r="G260" s="121"/>
      <c r="H260" s="121"/>
      <c r="I260" s="121"/>
      <c r="J260" s="121"/>
    </row>
    <row r="261" spans="2:10" x14ac:dyDescent="0.25">
      <c r="B261" s="121"/>
      <c r="C261" s="121"/>
      <c r="D261" s="121"/>
      <c r="E261" s="121"/>
      <c r="F261" s="121"/>
      <c r="G261" s="121"/>
      <c r="H261" s="121"/>
      <c r="I261" s="121"/>
      <c r="J261" s="121"/>
    </row>
    <row r="262" spans="2:10" x14ac:dyDescent="0.25">
      <c r="B262" s="121"/>
      <c r="C262" s="121"/>
      <c r="D262" s="121"/>
      <c r="E262" s="121"/>
      <c r="F262" s="121"/>
      <c r="G262" s="121"/>
      <c r="H262" s="121"/>
      <c r="I262" s="121"/>
      <c r="J262" s="121"/>
    </row>
    <row r="263" spans="2:10" x14ac:dyDescent="0.25">
      <c r="B263" s="121"/>
      <c r="C263" s="121"/>
      <c r="D263" s="121"/>
      <c r="E263" s="121"/>
      <c r="F263" s="121"/>
      <c r="G263" s="121"/>
      <c r="H263" s="121"/>
      <c r="I263" s="121"/>
      <c r="J263" s="121"/>
    </row>
    <row r="264" spans="2:10" x14ac:dyDescent="0.25">
      <c r="B264" s="121"/>
      <c r="C264" s="121"/>
      <c r="D264" s="121"/>
      <c r="E264" s="121"/>
      <c r="F264" s="121"/>
      <c r="G264" s="121"/>
      <c r="H264" s="121"/>
      <c r="I264" s="121"/>
      <c r="J264" s="121"/>
    </row>
    <row r="265" spans="2:10" x14ac:dyDescent="0.25">
      <c r="B265" s="121"/>
      <c r="C265" s="121"/>
      <c r="D265" s="121"/>
      <c r="E265" s="121"/>
      <c r="F265" s="121"/>
      <c r="G265" s="121"/>
      <c r="H265" s="121"/>
      <c r="I265" s="121"/>
      <c r="J265" s="121"/>
    </row>
    <row r="266" spans="2:10" x14ac:dyDescent="0.25">
      <c r="B266" s="121"/>
      <c r="C266" s="121"/>
      <c r="D266" s="121"/>
      <c r="E266" s="121"/>
      <c r="F266" s="121"/>
      <c r="G266" s="121"/>
      <c r="H266" s="121"/>
      <c r="I266" s="121"/>
      <c r="J266" s="121"/>
    </row>
    <row r="267" spans="2:10" x14ac:dyDescent="0.25">
      <c r="B267" s="121"/>
      <c r="C267" s="121"/>
      <c r="D267" s="121"/>
      <c r="E267" s="121"/>
      <c r="F267" s="121"/>
      <c r="G267" s="121"/>
      <c r="H267" s="121"/>
      <c r="I267" s="121"/>
      <c r="J267" s="121"/>
    </row>
    <row r="268" spans="2:10" x14ac:dyDescent="0.25">
      <c r="B268" s="121"/>
      <c r="C268" s="121"/>
      <c r="D268" s="121"/>
      <c r="E268" s="121"/>
      <c r="F268" s="121"/>
      <c r="G268" s="121"/>
      <c r="H268" s="121"/>
      <c r="I268" s="121"/>
      <c r="J268" s="121"/>
    </row>
    <row r="269" spans="2:10" x14ac:dyDescent="0.25">
      <c r="B269" s="121"/>
      <c r="C269" s="121"/>
      <c r="D269" s="121"/>
      <c r="E269" s="121"/>
      <c r="F269" s="121"/>
      <c r="G269" s="121"/>
      <c r="H269" s="121"/>
      <c r="I269" s="121"/>
      <c r="J269" s="121"/>
    </row>
    <row r="270" spans="2:10" x14ac:dyDescent="0.25">
      <c r="B270" s="121"/>
      <c r="C270" s="121"/>
      <c r="D270" s="121"/>
      <c r="E270" s="121"/>
      <c r="F270" s="121"/>
      <c r="G270" s="121"/>
      <c r="H270" s="121"/>
      <c r="I270" s="121"/>
      <c r="J270" s="121"/>
    </row>
    <row r="271" spans="2:10" x14ac:dyDescent="0.25">
      <c r="B271" s="121"/>
      <c r="C271" s="121"/>
      <c r="D271" s="121"/>
      <c r="E271" s="121"/>
      <c r="F271" s="121"/>
      <c r="G271" s="121"/>
      <c r="H271" s="121"/>
      <c r="I271" s="121"/>
      <c r="J271" s="121"/>
    </row>
    <row r="272" spans="2:10" x14ac:dyDescent="0.25">
      <c r="B272" s="121"/>
      <c r="C272" s="121"/>
      <c r="D272" s="121"/>
      <c r="E272" s="121"/>
      <c r="F272" s="121"/>
      <c r="G272" s="121"/>
      <c r="H272" s="121"/>
      <c r="I272" s="121"/>
      <c r="J272" s="121"/>
    </row>
    <row r="273" spans="2:10" x14ac:dyDescent="0.25">
      <c r="B273" s="121"/>
      <c r="C273" s="121"/>
      <c r="D273" s="121"/>
      <c r="E273" s="121"/>
      <c r="F273" s="121"/>
      <c r="G273" s="121"/>
      <c r="H273" s="121"/>
      <c r="I273" s="121"/>
      <c r="J273" s="121"/>
    </row>
    <row r="274" spans="2:10" x14ac:dyDescent="0.25">
      <c r="B274" s="121"/>
      <c r="C274" s="121"/>
      <c r="D274" s="121"/>
      <c r="E274" s="121"/>
      <c r="F274" s="121"/>
      <c r="G274" s="121"/>
      <c r="H274" s="121"/>
      <c r="I274" s="121"/>
      <c r="J274" s="121"/>
    </row>
    <row r="275" spans="2:10" x14ac:dyDescent="0.25">
      <c r="B275" s="121"/>
      <c r="C275" s="121"/>
      <c r="D275" s="121"/>
      <c r="E275" s="121"/>
      <c r="F275" s="121"/>
      <c r="G275" s="121"/>
      <c r="H275" s="121"/>
      <c r="I275" s="121"/>
      <c r="J275" s="121"/>
    </row>
    <row r="276" spans="2:10" x14ac:dyDescent="0.25">
      <c r="B276" s="121"/>
      <c r="C276" s="121"/>
      <c r="D276" s="121"/>
      <c r="E276" s="121"/>
      <c r="F276" s="121"/>
      <c r="G276" s="121"/>
      <c r="H276" s="121"/>
      <c r="I276" s="121"/>
      <c r="J276" s="121"/>
    </row>
    <row r="277" spans="2:10" x14ac:dyDescent="0.25">
      <c r="B277" s="121"/>
      <c r="C277" s="121"/>
      <c r="D277" s="121"/>
      <c r="E277" s="121"/>
      <c r="F277" s="121"/>
      <c r="G277" s="121"/>
      <c r="H277" s="121"/>
      <c r="I277" s="121"/>
      <c r="J277" s="121"/>
    </row>
    <row r="278" spans="2:10" x14ac:dyDescent="0.25">
      <c r="B278" s="121"/>
      <c r="C278" s="121"/>
      <c r="D278" s="121"/>
      <c r="E278" s="121"/>
      <c r="F278" s="121"/>
      <c r="G278" s="121"/>
      <c r="H278" s="121"/>
      <c r="I278" s="121"/>
      <c r="J278" s="121"/>
    </row>
    <row r="279" spans="2:10" x14ac:dyDescent="0.25">
      <c r="B279" s="121"/>
      <c r="C279" s="121"/>
      <c r="D279" s="121"/>
      <c r="E279" s="121"/>
      <c r="F279" s="121"/>
      <c r="G279" s="121"/>
      <c r="H279" s="121"/>
      <c r="I279" s="121"/>
      <c r="J279" s="121"/>
    </row>
    <row r="280" spans="2:10" x14ac:dyDescent="0.25">
      <c r="B280" s="121"/>
      <c r="C280" s="121"/>
      <c r="D280" s="121"/>
      <c r="E280" s="121"/>
      <c r="F280" s="121"/>
      <c r="G280" s="121"/>
      <c r="H280" s="121"/>
      <c r="I280" s="121"/>
      <c r="J280" s="121"/>
    </row>
    <row r="281" spans="2:10" x14ac:dyDescent="0.25">
      <c r="B281" s="121"/>
      <c r="C281" s="121"/>
      <c r="D281" s="121"/>
      <c r="E281" s="121"/>
      <c r="F281" s="121"/>
      <c r="G281" s="121"/>
      <c r="H281" s="121"/>
      <c r="I281" s="121"/>
      <c r="J281" s="121"/>
    </row>
    <row r="282" spans="2:10" x14ac:dyDescent="0.25">
      <c r="B282" s="121"/>
      <c r="C282" s="121"/>
      <c r="D282" s="121"/>
      <c r="E282" s="121"/>
      <c r="F282" s="121"/>
      <c r="G282" s="121"/>
      <c r="H282" s="121"/>
      <c r="I282" s="121"/>
      <c r="J282" s="121"/>
    </row>
    <row r="283" spans="2:10" x14ac:dyDescent="0.25">
      <c r="B283" s="121"/>
      <c r="C283" s="121"/>
      <c r="D283" s="121"/>
      <c r="E283" s="121"/>
      <c r="F283" s="121"/>
      <c r="G283" s="121"/>
      <c r="H283" s="121"/>
      <c r="I283" s="121"/>
      <c r="J283" s="121"/>
    </row>
    <row r="284" spans="2:10" x14ac:dyDescent="0.25">
      <c r="B284" s="121"/>
      <c r="C284" s="121"/>
      <c r="D284" s="121"/>
      <c r="E284" s="121"/>
      <c r="F284" s="121"/>
      <c r="G284" s="121"/>
      <c r="H284" s="121"/>
      <c r="I284" s="121"/>
      <c r="J284" s="121"/>
    </row>
    <row r="285" spans="2:10" x14ac:dyDescent="0.25">
      <c r="B285" s="121"/>
      <c r="C285" s="121"/>
      <c r="D285" s="121"/>
      <c r="E285" s="121"/>
      <c r="F285" s="121"/>
      <c r="G285" s="121"/>
      <c r="H285" s="121"/>
      <c r="I285" s="121"/>
      <c r="J285" s="121"/>
    </row>
    <row r="286" spans="2:10" x14ac:dyDescent="0.25">
      <c r="B286" s="121"/>
      <c r="C286" s="121"/>
      <c r="D286" s="121"/>
      <c r="E286" s="121"/>
      <c r="F286" s="121"/>
      <c r="G286" s="121"/>
      <c r="H286" s="121"/>
      <c r="I286" s="121"/>
      <c r="J286" s="121"/>
    </row>
    <row r="287" spans="2:10" x14ac:dyDescent="0.25">
      <c r="B287" s="121"/>
      <c r="C287" s="121"/>
      <c r="D287" s="121"/>
      <c r="E287" s="121"/>
      <c r="F287" s="121"/>
      <c r="G287" s="121"/>
      <c r="H287" s="121"/>
      <c r="I287" s="121"/>
      <c r="J287" s="121"/>
    </row>
    <row r="288" spans="2:10" x14ac:dyDescent="0.25">
      <c r="B288" s="121"/>
      <c r="C288" s="121"/>
      <c r="D288" s="121"/>
      <c r="E288" s="121"/>
      <c r="F288" s="121"/>
      <c r="G288" s="121"/>
      <c r="H288" s="121"/>
      <c r="I288" s="121"/>
      <c r="J288" s="121"/>
    </row>
    <row r="289" spans="2:10" x14ac:dyDescent="0.25">
      <c r="B289" s="121"/>
      <c r="C289" s="121"/>
      <c r="D289" s="121"/>
      <c r="E289" s="121"/>
      <c r="F289" s="121"/>
      <c r="G289" s="121"/>
      <c r="H289" s="121"/>
      <c r="I289" s="121"/>
      <c r="J289" s="121"/>
    </row>
    <row r="290" spans="2:10" x14ac:dyDescent="0.25">
      <c r="B290" s="121"/>
      <c r="C290" s="121"/>
      <c r="D290" s="121"/>
      <c r="E290" s="121"/>
      <c r="F290" s="121"/>
      <c r="G290" s="121"/>
      <c r="H290" s="121"/>
      <c r="I290" s="121"/>
      <c r="J290" s="121"/>
    </row>
    <row r="291" spans="2:10" x14ac:dyDescent="0.25">
      <c r="B291" s="121"/>
      <c r="C291" s="121"/>
      <c r="D291" s="121"/>
      <c r="E291" s="121"/>
      <c r="F291" s="121"/>
      <c r="G291" s="121"/>
      <c r="H291" s="121"/>
      <c r="I291" s="121"/>
      <c r="J291" s="121"/>
    </row>
    <row r="292" spans="2:10" x14ac:dyDescent="0.25">
      <c r="B292" s="121"/>
      <c r="C292" s="121"/>
      <c r="D292" s="121"/>
      <c r="E292" s="121"/>
      <c r="F292" s="121"/>
      <c r="G292" s="121"/>
      <c r="H292" s="121"/>
      <c r="I292" s="121"/>
      <c r="J292" s="121"/>
    </row>
    <row r="293" spans="2:10" x14ac:dyDescent="0.25">
      <c r="B293" s="121"/>
      <c r="C293" s="121"/>
      <c r="D293" s="121"/>
      <c r="E293" s="121"/>
      <c r="F293" s="121"/>
      <c r="G293" s="121"/>
      <c r="H293" s="121"/>
      <c r="I293" s="121"/>
      <c r="J293" s="121"/>
    </row>
    <row r="294" spans="2:10" x14ac:dyDescent="0.25">
      <c r="B294" s="121"/>
      <c r="C294" s="121"/>
      <c r="D294" s="121"/>
      <c r="E294" s="121"/>
      <c r="F294" s="121"/>
      <c r="G294" s="121"/>
      <c r="H294" s="121"/>
      <c r="I294" s="121"/>
      <c r="J294" s="121"/>
    </row>
    <row r="295" spans="2:10" x14ac:dyDescent="0.25">
      <c r="B295" s="121"/>
      <c r="C295" s="121"/>
      <c r="D295" s="121"/>
      <c r="E295" s="121"/>
      <c r="F295" s="121"/>
      <c r="G295" s="121"/>
      <c r="H295" s="121"/>
      <c r="I295" s="121"/>
      <c r="J295" s="121"/>
    </row>
    <row r="296" spans="2:10" x14ac:dyDescent="0.25">
      <c r="B296" s="121"/>
      <c r="C296" s="121"/>
      <c r="D296" s="121"/>
      <c r="E296" s="121"/>
      <c r="F296" s="121"/>
      <c r="G296" s="121"/>
      <c r="H296" s="121"/>
      <c r="I296" s="121"/>
      <c r="J296" s="121"/>
    </row>
    <row r="297" spans="2:10" x14ac:dyDescent="0.25">
      <c r="B297" s="121"/>
      <c r="C297" s="121"/>
      <c r="D297" s="121"/>
      <c r="E297" s="121"/>
      <c r="F297" s="121"/>
      <c r="G297" s="121"/>
      <c r="H297" s="121"/>
      <c r="I297" s="121"/>
      <c r="J297" s="121"/>
    </row>
    <row r="298" spans="2:10" x14ac:dyDescent="0.25">
      <c r="B298" s="121"/>
      <c r="C298" s="121"/>
      <c r="D298" s="121"/>
      <c r="E298" s="121"/>
      <c r="F298" s="121"/>
      <c r="G298" s="121"/>
      <c r="H298" s="121"/>
      <c r="I298" s="121"/>
      <c r="J298" s="121"/>
    </row>
    <row r="299" spans="2:10" x14ac:dyDescent="0.25">
      <c r="B299" s="121"/>
      <c r="C299" s="121"/>
      <c r="D299" s="121"/>
      <c r="E299" s="121"/>
      <c r="F299" s="121"/>
      <c r="G299" s="121"/>
      <c r="H299" s="121"/>
      <c r="I299" s="121"/>
      <c r="J299" s="121"/>
    </row>
    <row r="300" spans="2:10" x14ac:dyDescent="0.25">
      <c r="B300" s="121"/>
      <c r="C300" s="121"/>
      <c r="D300" s="121"/>
      <c r="E300" s="121"/>
      <c r="F300" s="121"/>
      <c r="G300" s="121"/>
      <c r="H300" s="121"/>
      <c r="I300" s="121"/>
      <c r="J300" s="121"/>
    </row>
    <row r="301" spans="2:10" x14ac:dyDescent="0.25">
      <c r="B301" s="121"/>
      <c r="C301" s="121"/>
      <c r="D301" s="121"/>
      <c r="E301" s="121"/>
      <c r="F301" s="121"/>
      <c r="G301" s="121"/>
      <c r="H301" s="121"/>
      <c r="I301" s="121"/>
      <c r="J301" s="121"/>
    </row>
    <row r="302" spans="2:10" x14ac:dyDescent="0.25">
      <c r="B302" s="121"/>
      <c r="C302" s="121"/>
      <c r="D302" s="121"/>
      <c r="E302" s="121"/>
      <c r="F302" s="121"/>
      <c r="G302" s="121"/>
      <c r="H302" s="121"/>
      <c r="I302" s="121"/>
      <c r="J302" s="121"/>
    </row>
    <row r="303" spans="2:10" x14ac:dyDescent="0.25">
      <c r="B303" s="121"/>
      <c r="C303" s="121"/>
      <c r="D303" s="121"/>
      <c r="E303" s="121"/>
      <c r="F303" s="121"/>
      <c r="G303" s="121"/>
      <c r="H303" s="121"/>
      <c r="I303" s="121"/>
      <c r="J303" s="121"/>
    </row>
    <row r="304" spans="2:10" x14ac:dyDescent="0.25">
      <c r="B304" s="121"/>
      <c r="C304" s="121"/>
      <c r="D304" s="121"/>
      <c r="E304" s="121"/>
      <c r="F304" s="121"/>
      <c r="G304" s="121"/>
      <c r="H304" s="121"/>
      <c r="I304" s="121"/>
      <c r="J304" s="121"/>
    </row>
    <row r="305" spans="2:10" x14ac:dyDescent="0.25">
      <c r="B305" s="121"/>
      <c r="C305" s="121"/>
      <c r="D305" s="121"/>
      <c r="E305" s="121"/>
      <c r="F305" s="121"/>
      <c r="G305" s="121"/>
      <c r="H305" s="121"/>
      <c r="I305" s="121"/>
      <c r="J305" s="121"/>
    </row>
    <row r="306" spans="2:10" x14ac:dyDescent="0.25">
      <c r="B306" s="121"/>
      <c r="C306" s="121"/>
      <c r="D306" s="121"/>
      <c r="E306" s="121"/>
      <c r="F306" s="121"/>
      <c r="G306" s="121"/>
      <c r="H306" s="121"/>
      <c r="I306" s="121"/>
      <c r="J306" s="121"/>
    </row>
    <row r="307" spans="2:10" x14ac:dyDescent="0.25">
      <c r="B307" s="121"/>
      <c r="C307" s="121"/>
      <c r="D307" s="121"/>
      <c r="E307" s="121"/>
      <c r="F307" s="121"/>
      <c r="G307" s="121"/>
      <c r="H307" s="121"/>
      <c r="I307" s="121"/>
      <c r="J307" s="121"/>
    </row>
    <row r="308" spans="2:10" x14ac:dyDescent="0.25">
      <c r="B308" s="121"/>
      <c r="C308" s="121"/>
      <c r="D308" s="121"/>
      <c r="E308" s="121"/>
      <c r="F308" s="121"/>
      <c r="G308" s="121"/>
      <c r="H308" s="121"/>
      <c r="I308" s="121"/>
      <c r="J308" s="121"/>
    </row>
    <row r="309" spans="2:10" x14ac:dyDescent="0.25">
      <c r="B309" s="121"/>
      <c r="C309" s="121"/>
      <c r="D309" s="121"/>
      <c r="E309" s="121"/>
      <c r="F309" s="121"/>
      <c r="G309" s="121"/>
      <c r="H309" s="121"/>
      <c r="I309" s="121"/>
      <c r="J309" s="121"/>
    </row>
    <row r="310" spans="2:10" x14ac:dyDescent="0.25">
      <c r="B310" s="121"/>
      <c r="C310" s="121"/>
      <c r="D310" s="121"/>
      <c r="E310" s="121"/>
      <c r="F310" s="121"/>
      <c r="G310" s="121"/>
      <c r="H310" s="121"/>
      <c r="I310" s="121"/>
      <c r="J310" s="121"/>
    </row>
    <row r="311" spans="2:10" x14ac:dyDescent="0.25">
      <c r="B311" s="121"/>
      <c r="C311" s="121"/>
      <c r="D311" s="121"/>
      <c r="E311" s="121"/>
      <c r="F311" s="121"/>
      <c r="G311" s="121"/>
      <c r="H311" s="121"/>
      <c r="I311" s="121"/>
      <c r="J311" s="121"/>
    </row>
    <row r="312" spans="2:10" x14ac:dyDescent="0.25">
      <c r="B312" s="121"/>
      <c r="C312" s="121"/>
      <c r="D312" s="121"/>
      <c r="E312" s="121"/>
      <c r="F312" s="121"/>
      <c r="G312" s="121"/>
      <c r="H312" s="121"/>
      <c r="I312" s="121"/>
      <c r="J312" s="121"/>
    </row>
    <row r="313" spans="2:10" x14ac:dyDescent="0.25">
      <c r="B313" s="121"/>
      <c r="C313" s="121"/>
      <c r="D313" s="121"/>
      <c r="E313" s="121"/>
      <c r="F313" s="121"/>
      <c r="G313" s="121"/>
      <c r="H313" s="121"/>
      <c r="I313" s="121"/>
      <c r="J313" s="121"/>
    </row>
    <row r="314" spans="2:10" x14ac:dyDescent="0.25">
      <c r="B314" s="121"/>
      <c r="C314" s="121"/>
      <c r="D314" s="121"/>
      <c r="E314" s="121"/>
      <c r="F314" s="121"/>
      <c r="G314" s="121"/>
      <c r="H314" s="121"/>
      <c r="I314" s="121"/>
      <c r="J314" s="121"/>
    </row>
    <row r="315" spans="2:10" x14ac:dyDescent="0.25">
      <c r="B315" s="121"/>
      <c r="C315" s="121"/>
      <c r="D315" s="121"/>
      <c r="E315" s="121"/>
      <c r="F315" s="121"/>
      <c r="G315" s="121"/>
      <c r="H315" s="121"/>
      <c r="I315" s="121"/>
      <c r="J315" s="121"/>
    </row>
    <row r="316" spans="2:10" x14ac:dyDescent="0.25">
      <c r="B316" s="121"/>
      <c r="C316" s="121"/>
      <c r="D316" s="121"/>
      <c r="E316" s="121"/>
      <c r="F316" s="121"/>
      <c r="G316" s="121"/>
      <c r="H316" s="121"/>
      <c r="I316" s="121"/>
      <c r="J316" s="121"/>
    </row>
    <row r="317" spans="2:10" x14ac:dyDescent="0.25">
      <c r="B317" s="121"/>
      <c r="C317" s="121"/>
      <c r="D317" s="121"/>
      <c r="E317" s="121"/>
      <c r="F317" s="121"/>
      <c r="G317" s="121"/>
      <c r="H317" s="121"/>
      <c r="I317" s="121"/>
      <c r="J317" s="121"/>
    </row>
    <row r="318" spans="2:10" x14ac:dyDescent="0.25">
      <c r="B318" s="121"/>
      <c r="C318" s="121"/>
      <c r="D318" s="121"/>
      <c r="E318" s="121"/>
      <c r="F318" s="121"/>
      <c r="G318" s="121"/>
      <c r="H318" s="121"/>
      <c r="I318" s="121"/>
      <c r="J318" s="121"/>
    </row>
    <row r="319" spans="2:10" x14ac:dyDescent="0.25">
      <c r="B319" s="121"/>
      <c r="C319" s="121"/>
      <c r="D319" s="121"/>
      <c r="E319" s="121"/>
      <c r="F319" s="121"/>
      <c r="G319" s="121"/>
      <c r="H319" s="121"/>
      <c r="I319" s="121"/>
      <c r="J319" s="121"/>
    </row>
    <row r="320" spans="2:10" x14ac:dyDescent="0.25">
      <c r="B320" s="121"/>
      <c r="C320" s="121"/>
      <c r="D320" s="121"/>
      <c r="E320" s="121"/>
      <c r="F320" s="121"/>
      <c r="G320" s="121"/>
      <c r="H320" s="121"/>
      <c r="I320" s="121"/>
      <c r="J320" s="121"/>
    </row>
    <row r="321" spans="2:10" x14ac:dyDescent="0.25">
      <c r="B321" s="121"/>
      <c r="C321" s="121"/>
      <c r="D321" s="121"/>
      <c r="E321" s="121"/>
      <c r="F321" s="121"/>
      <c r="G321" s="121"/>
      <c r="H321" s="121"/>
      <c r="I321" s="121"/>
      <c r="J321" s="121"/>
    </row>
  </sheetData>
  <sheetProtection password="8A10" sheet="1" objects="1" scenarios="1" selectLockedCells="1"/>
  <mergeCells count="107">
    <mergeCell ref="B131:F131"/>
    <mergeCell ref="C4:G4"/>
    <mergeCell ref="H106:J106"/>
    <mergeCell ref="B118:J118"/>
    <mergeCell ref="B119:F120"/>
    <mergeCell ref="G119:G120"/>
    <mergeCell ref="B105:J105"/>
    <mergeCell ref="B106:F107"/>
    <mergeCell ref="G106:G107"/>
    <mergeCell ref="B113:F113"/>
    <mergeCell ref="B114:F114"/>
    <mergeCell ref="B101:F101"/>
    <mergeCell ref="B103:J103"/>
    <mergeCell ref="B97:F97"/>
    <mergeCell ref="B98:F98"/>
    <mergeCell ref="B99:F99"/>
    <mergeCell ref="B108:F108"/>
    <mergeCell ref="B110:F110"/>
    <mergeCell ref="B91:F91"/>
    <mergeCell ref="B92:F92"/>
    <mergeCell ref="B93:F93"/>
    <mergeCell ref="B94:F94"/>
    <mergeCell ref="B95:F95"/>
    <mergeCell ref="B96:F96"/>
    <mergeCell ref="B151:G153"/>
    <mergeCell ref="B154:G154"/>
    <mergeCell ref="B161:G161"/>
    <mergeCell ref="B109:F109"/>
    <mergeCell ref="H119:J119"/>
    <mergeCell ref="B115:F115"/>
    <mergeCell ref="B116:F116"/>
    <mergeCell ref="B128:F128"/>
    <mergeCell ref="B129:F129"/>
    <mergeCell ref="B137:G137"/>
    <mergeCell ref="B138:G138"/>
    <mergeCell ref="B139:G139"/>
    <mergeCell ref="B142:G142"/>
    <mergeCell ref="F145:G145"/>
    <mergeCell ref="F147:G147"/>
    <mergeCell ref="B121:F121"/>
    <mergeCell ref="B122:F122"/>
    <mergeCell ref="B123:F123"/>
    <mergeCell ref="B124:F124"/>
    <mergeCell ref="B125:F125"/>
    <mergeCell ref="B127:F127"/>
    <mergeCell ref="B126:F126"/>
    <mergeCell ref="B111:F111"/>
    <mergeCell ref="B112:F112"/>
    <mergeCell ref="B80:F80"/>
    <mergeCell ref="B82:F82"/>
    <mergeCell ref="B84:F84"/>
    <mergeCell ref="B86:F86"/>
    <mergeCell ref="B88:F88"/>
    <mergeCell ref="B90:F90"/>
    <mergeCell ref="B78:F78"/>
    <mergeCell ref="B71:F71"/>
    <mergeCell ref="B72:F72"/>
    <mergeCell ref="B73:F73"/>
    <mergeCell ref="B74:F74"/>
    <mergeCell ref="B75:F75"/>
    <mergeCell ref="B76:F76"/>
    <mergeCell ref="B77:F77"/>
    <mergeCell ref="B66:F66"/>
    <mergeCell ref="C68:G68"/>
    <mergeCell ref="B69:F69"/>
    <mergeCell ref="B70:F70"/>
    <mergeCell ref="B62:F62"/>
    <mergeCell ref="B63:F63"/>
    <mergeCell ref="B54:F54"/>
    <mergeCell ref="B55:F55"/>
    <mergeCell ref="B56:F56"/>
    <mergeCell ref="B57:F57"/>
    <mergeCell ref="B58:F58"/>
    <mergeCell ref="B59:F59"/>
    <mergeCell ref="C41:F41"/>
    <mergeCell ref="C42:F42"/>
    <mergeCell ref="C46:G46"/>
    <mergeCell ref="B47:F47"/>
    <mergeCell ref="B44:F44"/>
    <mergeCell ref="B60:F60"/>
    <mergeCell ref="B61:F61"/>
    <mergeCell ref="B64:F64"/>
    <mergeCell ref="B65:F65"/>
    <mergeCell ref="B134:G134"/>
    <mergeCell ref="B136:G136"/>
    <mergeCell ref="C12:G12"/>
    <mergeCell ref="C13:G13"/>
    <mergeCell ref="B15:G15"/>
    <mergeCell ref="C19:G19"/>
    <mergeCell ref="B39:F39"/>
    <mergeCell ref="C30:G30"/>
    <mergeCell ref="B2:G2"/>
    <mergeCell ref="B17:F17"/>
    <mergeCell ref="C6:G6"/>
    <mergeCell ref="C7:G7"/>
    <mergeCell ref="C8:G8"/>
    <mergeCell ref="C9:G9"/>
    <mergeCell ref="C10:G10"/>
    <mergeCell ref="C11:G11"/>
    <mergeCell ref="B6:B13"/>
    <mergeCell ref="C5:G5"/>
    <mergeCell ref="B48:F48"/>
    <mergeCell ref="B49:F49"/>
    <mergeCell ref="B50:F50"/>
    <mergeCell ref="B51:F51"/>
    <mergeCell ref="B52:F52"/>
    <mergeCell ref="B53:F53"/>
  </mergeCells>
  <conditionalFormatting sqref="G131:J131">
    <cfRule type="cellIs" dxfId="0" priority="1" operator="notEqual">
      <formula>0</formula>
    </cfRule>
  </conditionalFormatting>
  <dataValidations count="1">
    <dataValidation type="list" allowBlank="1" showInputMessage="1" showErrorMessage="1" sqref="C4:G4" xr:uid="{00000000-0002-0000-0E00-000000000000}">
      <formula1>AKTIVNOST</formula1>
    </dataValidation>
  </dataValidations>
  <pageMargins left="0.70866141732283472" right="0.70866141732283472" top="0.74803149606299213" bottom="0.74803149606299213" header="0.31496062992125984" footer="0.31496062992125984"/>
  <pageSetup paperSize="9" scale="69" orientation="landscape" blackAndWhite="1" r:id="rId1"/>
  <rowBreaks count="2" manualBreakCount="2">
    <brk id="38" min="1" max="9" man="1"/>
    <brk id="78" min="1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R45"/>
  <sheetViews>
    <sheetView showGridLines="0" topLeftCell="A25" workbookViewId="0">
      <selection activeCell="C5" sqref="C5:F5"/>
    </sheetView>
  </sheetViews>
  <sheetFormatPr defaultRowHeight="15" x14ac:dyDescent="0.25"/>
  <cols>
    <col min="1" max="1" width="9.140625" style="80"/>
    <col min="2" max="2" width="31.85546875" style="81" customWidth="1"/>
    <col min="3" max="3" width="21.7109375" style="80" customWidth="1"/>
    <col min="4" max="4" width="11.85546875" style="80" customWidth="1"/>
    <col min="5" max="5" width="15" style="80" customWidth="1"/>
    <col min="6" max="6" width="21.7109375" style="80" customWidth="1"/>
    <col min="7" max="7" width="8.5703125" style="80" customWidth="1"/>
    <col min="8" max="16384" width="9.140625" style="80"/>
  </cols>
  <sheetData>
    <row r="1" spans="2:6" s="78" customFormat="1" x14ac:dyDescent="0.25">
      <c r="B1" s="28"/>
      <c r="E1" s="585" t="s">
        <v>360</v>
      </c>
      <c r="F1" s="586">
        <v>2021</v>
      </c>
    </row>
    <row r="2" spans="2:6" s="78" customFormat="1" x14ac:dyDescent="0.25">
      <c r="B2" s="28"/>
    </row>
    <row r="3" spans="2:6" s="78" customFormat="1" x14ac:dyDescent="0.25">
      <c r="B3" s="28"/>
    </row>
    <row r="4" spans="2:6" s="78" customFormat="1" ht="15" customHeight="1" x14ac:dyDescent="0.25">
      <c r="B4" s="594" t="str">
        <f>UPPER("opći podaci  o nositelju  programa")</f>
        <v>OPĆI PODACI  O NOSITELJU  PROGRAMA</v>
      </c>
      <c r="C4" s="595"/>
      <c r="D4" s="595"/>
      <c r="E4" s="595"/>
      <c r="F4" s="596"/>
    </row>
    <row r="5" spans="2:6" s="78" customFormat="1" ht="30" customHeight="1" x14ac:dyDescent="0.25">
      <c r="B5" s="35" t="s">
        <v>8</v>
      </c>
      <c r="C5" s="597"/>
      <c r="D5" s="597"/>
      <c r="E5" s="597"/>
      <c r="F5" s="597"/>
    </row>
    <row r="6" spans="2:6" s="78" customFormat="1" ht="30" customHeight="1" x14ac:dyDescent="0.25">
      <c r="B6" s="36" t="s">
        <v>9</v>
      </c>
      <c r="C6" s="597"/>
      <c r="D6" s="597"/>
      <c r="E6" s="597"/>
      <c r="F6" s="597"/>
    </row>
    <row r="7" spans="2:6" s="78" customFormat="1" ht="20.100000000000001" customHeight="1" x14ac:dyDescent="0.25">
      <c r="B7" s="36" t="s">
        <v>10</v>
      </c>
      <c r="C7" s="597"/>
      <c r="D7" s="597"/>
      <c r="E7" s="597"/>
      <c r="F7" s="597"/>
    </row>
    <row r="8" spans="2:6" s="78" customFormat="1" ht="20.100000000000001" customHeight="1" x14ac:dyDescent="0.25">
      <c r="B8" s="36" t="s">
        <v>11</v>
      </c>
      <c r="C8" s="597"/>
      <c r="D8" s="597"/>
      <c r="E8" s="597"/>
      <c r="F8" s="597"/>
    </row>
    <row r="9" spans="2:6" s="78" customFormat="1" ht="20.100000000000001" customHeight="1" x14ac:dyDescent="0.25">
      <c r="B9" s="36" t="s">
        <v>12</v>
      </c>
      <c r="C9" s="597"/>
      <c r="D9" s="597"/>
      <c r="E9" s="26" t="s">
        <v>13</v>
      </c>
      <c r="F9" s="581"/>
    </row>
    <row r="10" spans="2:6" s="78" customFormat="1" ht="20.100000000000001" customHeight="1" x14ac:dyDescent="0.25">
      <c r="B10" s="44" t="s">
        <v>16</v>
      </c>
      <c r="C10" s="597"/>
      <c r="D10" s="597"/>
      <c r="E10" s="597"/>
      <c r="F10" s="597"/>
    </row>
    <row r="11" spans="2:6" s="78" customFormat="1" ht="20.100000000000001" customHeight="1" x14ac:dyDescent="0.25">
      <c r="B11" s="36" t="s">
        <v>100</v>
      </c>
      <c r="C11" s="597"/>
      <c r="D11" s="597"/>
      <c r="E11" s="597"/>
      <c r="F11" s="597"/>
    </row>
    <row r="12" spans="2:6" s="78" customFormat="1" ht="20.100000000000001" customHeight="1" x14ac:dyDescent="0.25">
      <c r="B12" s="36" t="s">
        <v>23</v>
      </c>
      <c r="C12" s="597"/>
      <c r="D12" s="597"/>
      <c r="E12" s="597"/>
      <c r="F12" s="597"/>
    </row>
    <row r="13" spans="2:6" s="78" customFormat="1" ht="20.100000000000001" customHeight="1" x14ac:dyDescent="0.25">
      <c r="B13" s="36" t="s">
        <v>14</v>
      </c>
      <c r="C13" s="606"/>
      <c r="D13" s="597"/>
      <c r="E13" s="26" t="s">
        <v>102</v>
      </c>
      <c r="F13" s="581"/>
    </row>
    <row r="14" spans="2:6" s="78" customFormat="1" ht="20.100000000000001" customHeight="1" x14ac:dyDescent="0.25">
      <c r="B14" s="36" t="s">
        <v>15</v>
      </c>
      <c r="C14" s="597"/>
      <c r="D14" s="597"/>
      <c r="E14" s="26" t="s">
        <v>101</v>
      </c>
      <c r="F14" s="581"/>
    </row>
    <row r="15" spans="2:6" s="78" customFormat="1" ht="38.25" customHeight="1" x14ac:dyDescent="0.25">
      <c r="B15" s="36" t="s">
        <v>103</v>
      </c>
      <c r="C15" s="581"/>
      <c r="D15" s="604" t="s">
        <v>108</v>
      </c>
      <c r="E15" s="605"/>
      <c r="F15" s="584"/>
    </row>
    <row r="16" spans="2:6" s="78" customFormat="1" ht="32.25" customHeight="1" x14ac:dyDescent="0.25">
      <c r="B16" s="36" t="s">
        <v>21</v>
      </c>
      <c r="C16" s="39"/>
      <c r="D16" s="40"/>
      <c r="E16" s="41"/>
      <c r="F16" s="42"/>
    </row>
    <row r="17" spans="2:6" s="78" customFormat="1" ht="15" customHeight="1" x14ac:dyDescent="0.25">
      <c r="B17" s="598" t="s">
        <v>24</v>
      </c>
      <c r="C17" s="598"/>
      <c r="D17" s="598"/>
      <c r="E17" s="598"/>
      <c r="F17" s="598"/>
    </row>
    <row r="18" spans="2:6" s="78" customFormat="1" ht="20.100000000000001" customHeight="1" x14ac:dyDescent="0.25">
      <c r="B18" s="35" t="s">
        <v>17</v>
      </c>
      <c r="C18" s="601"/>
      <c r="D18" s="601"/>
      <c r="E18" s="601"/>
      <c r="F18" s="601"/>
    </row>
    <row r="19" spans="2:6" s="78" customFormat="1" ht="20.100000000000001" customHeight="1" x14ac:dyDescent="0.25">
      <c r="B19" s="36" t="s">
        <v>18</v>
      </c>
      <c r="C19" s="602"/>
      <c r="D19" s="602"/>
      <c r="E19" s="25" t="s">
        <v>22</v>
      </c>
      <c r="F19" s="51"/>
    </row>
    <row r="20" spans="2:6" s="78" customFormat="1" ht="20.100000000000001" customHeight="1" x14ac:dyDescent="0.25">
      <c r="B20" s="36" t="s">
        <v>17</v>
      </c>
      <c r="C20" s="601"/>
      <c r="D20" s="601"/>
      <c r="E20" s="601"/>
      <c r="F20" s="601"/>
    </row>
    <row r="21" spans="2:6" s="78" customFormat="1" ht="20.100000000000001" customHeight="1" x14ac:dyDescent="0.25">
      <c r="B21" s="36" t="s">
        <v>18</v>
      </c>
      <c r="C21" s="602"/>
      <c r="D21" s="602"/>
      <c r="E21" s="25" t="s">
        <v>22</v>
      </c>
      <c r="F21" s="51"/>
    </row>
    <row r="22" spans="2:6" s="78" customFormat="1" ht="20.100000000000001" customHeight="1" x14ac:dyDescent="0.25">
      <c r="B22" s="36" t="s">
        <v>17</v>
      </c>
      <c r="C22" s="601"/>
      <c r="D22" s="601"/>
      <c r="E22" s="601"/>
      <c r="F22" s="601"/>
    </row>
    <row r="23" spans="2:6" s="78" customFormat="1" ht="20.100000000000001" customHeight="1" x14ac:dyDescent="0.25">
      <c r="B23" s="48" t="s">
        <v>18</v>
      </c>
      <c r="C23" s="602"/>
      <c r="D23" s="602"/>
      <c r="E23" s="27" t="s">
        <v>22</v>
      </c>
      <c r="F23" s="51"/>
    </row>
    <row r="24" spans="2:6" s="78" customFormat="1" ht="20.100000000000001" customHeight="1" x14ac:dyDescent="0.25">
      <c r="B24" s="598" t="s">
        <v>104</v>
      </c>
      <c r="C24" s="598"/>
      <c r="D24" s="598"/>
      <c r="E24" s="598"/>
      <c r="F24" s="598"/>
    </row>
    <row r="25" spans="2:6" s="78" customFormat="1" ht="20.100000000000001" customHeight="1" x14ac:dyDescent="0.25">
      <c r="B25" s="49" t="s">
        <v>105</v>
      </c>
      <c r="C25" s="600"/>
      <c r="D25" s="600"/>
      <c r="E25" s="600"/>
      <c r="F25" s="600"/>
    </row>
    <row r="26" spans="2:6" s="78" customFormat="1" ht="20.100000000000001" customHeight="1" x14ac:dyDescent="0.25">
      <c r="B26" s="38" t="s">
        <v>99</v>
      </c>
      <c r="C26" s="599"/>
      <c r="D26" s="599"/>
      <c r="E26" s="599"/>
      <c r="F26" s="599"/>
    </row>
    <row r="27" spans="2:6" s="78" customFormat="1" ht="20.100000000000001" customHeight="1" x14ac:dyDescent="0.25">
      <c r="B27" s="38" t="s">
        <v>106</v>
      </c>
      <c r="C27" s="599"/>
      <c r="D27" s="599"/>
      <c r="E27" s="26" t="s">
        <v>12</v>
      </c>
      <c r="F27" s="583"/>
    </row>
    <row r="28" spans="2:6" s="78" customFormat="1" ht="20.100000000000001" customHeight="1" x14ac:dyDescent="0.25">
      <c r="B28" s="37" t="s">
        <v>16</v>
      </c>
      <c r="C28" s="602"/>
      <c r="D28" s="602"/>
      <c r="E28" s="602"/>
      <c r="F28" s="602"/>
    </row>
    <row r="29" spans="2:6" s="78" customFormat="1" ht="30" x14ac:dyDescent="0.25">
      <c r="B29" s="38" t="s">
        <v>107</v>
      </c>
      <c r="C29" s="582"/>
      <c r="D29" s="603"/>
      <c r="E29" s="603"/>
      <c r="F29" s="603"/>
    </row>
    <row r="30" spans="2:6" s="78" customFormat="1" ht="15.75" x14ac:dyDescent="0.25">
      <c r="B30" s="598" t="s">
        <v>135</v>
      </c>
      <c r="C30" s="598"/>
      <c r="D30" s="598"/>
      <c r="E30" s="598"/>
      <c r="F30" s="598"/>
    </row>
    <row r="31" spans="2:6" s="78" customFormat="1" ht="30" customHeight="1" x14ac:dyDescent="0.25">
      <c r="B31" s="44" t="s">
        <v>20</v>
      </c>
      <c r="C31" s="45" t="s">
        <v>4</v>
      </c>
      <c r="D31" s="45" t="s">
        <v>5</v>
      </c>
      <c r="E31" s="45" t="s">
        <v>6</v>
      </c>
      <c r="F31" s="45" t="s">
        <v>7</v>
      </c>
    </row>
    <row r="32" spans="2:6" s="79" customFormat="1" ht="20.100000000000001" customHeight="1" x14ac:dyDescent="0.25">
      <c r="B32" s="36" t="s">
        <v>0</v>
      </c>
      <c r="C32" s="43"/>
      <c r="D32" s="43"/>
      <c r="E32" s="43"/>
      <c r="F32" s="43"/>
    </row>
    <row r="33" spans="2:18" s="79" customFormat="1" ht="20.100000000000001" customHeight="1" x14ac:dyDescent="0.25">
      <c r="B33" s="36" t="s">
        <v>1</v>
      </c>
      <c r="C33" s="34"/>
      <c r="D33" s="34"/>
      <c r="E33" s="34"/>
      <c r="F33" s="34"/>
    </row>
    <row r="34" spans="2:18" s="79" customFormat="1" ht="20.100000000000001" customHeight="1" x14ac:dyDescent="0.25">
      <c r="B34" s="44" t="s">
        <v>2</v>
      </c>
      <c r="C34" s="34"/>
      <c r="D34" s="34"/>
      <c r="E34" s="34"/>
      <c r="F34" s="34"/>
    </row>
    <row r="35" spans="2:18" s="79" customFormat="1" ht="20.100000000000001" customHeight="1" x14ac:dyDescent="0.25">
      <c r="B35" s="46" t="s">
        <v>91</v>
      </c>
      <c r="C35" s="34"/>
      <c r="D35" s="34"/>
      <c r="E35" s="34"/>
      <c r="F35" s="34"/>
    </row>
    <row r="36" spans="2:18" s="79" customFormat="1" ht="20.100000000000001" customHeight="1" x14ac:dyDescent="0.25">
      <c r="B36" s="46" t="s">
        <v>83</v>
      </c>
      <c r="C36" s="34"/>
      <c r="D36" s="34"/>
      <c r="E36" s="34"/>
      <c r="F36" s="34"/>
    </row>
    <row r="37" spans="2:18" s="79" customFormat="1" ht="20.100000000000001" customHeight="1" thickBot="1" x14ac:dyDescent="0.3">
      <c r="B37" s="47" t="s">
        <v>3</v>
      </c>
      <c r="C37" s="34"/>
      <c r="D37" s="34"/>
      <c r="E37" s="34"/>
      <c r="F37" s="34"/>
    </row>
    <row r="38" spans="2:18" s="78" customFormat="1" ht="20.100000000000001" customHeight="1" thickTop="1" x14ac:dyDescent="0.25">
      <c r="B38" s="221" t="s">
        <v>19</v>
      </c>
      <c r="C38" s="220">
        <f>SUM(C32:C37)</f>
        <v>0</v>
      </c>
      <c r="D38" s="220">
        <f>SUM(D32:D37)</f>
        <v>0</v>
      </c>
      <c r="E38" s="220">
        <f>SUM(E32:E37)</f>
        <v>0</v>
      </c>
      <c r="F38" s="220">
        <f>SUM(F32:F37)</f>
        <v>0</v>
      </c>
    </row>
    <row r="39" spans="2:18" s="78" customFormat="1" x14ac:dyDescent="0.25">
      <c r="B39" s="79"/>
    </row>
    <row r="40" spans="2:18" x14ac:dyDescent="0.25"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</row>
    <row r="41" spans="2:18" x14ac:dyDescent="0.25"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</row>
    <row r="42" spans="2:18" x14ac:dyDescent="0.25"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</row>
    <row r="43" spans="2:18" x14ac:dyDescent="0.25"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</row>
    <row r="44" spans="2:18" x14ac:dyDescent="0.25">
      <c r="I44" s="78"/>
      <c r="J44" s="78"/>
      <c r="K44" s="78"/>
      <c r="L44" s="78"/>
      <c r="M44" s="78"/>
      <c r="N44" s="78"/>
      <c r="O44" s="78"/>
      <c r="P44" s="78"/>
      <c r="Q44" s="78"/>
      <c r="R44" s="78"/>
    </row>
    <row r="45" spans="2:18" x14ac:dyDescent="0.25">
      <c r="I45" s="78"/>
      <c r="J45" s="78"/>
      <c r="K45" s="78"/>
      <c r="L45" s="78"/>
      <c r="M45" s="78"/>
      <c r="N45" s="78"/>
      <c r="O45" s="78"/>
      <c r="P45" s="78"/>
      <c r="Q45" s="78"/>
      <c r="R45" s="78"/>
    </row>
  </sheetData>
  <sheetProtection password="8A10" sheet="1" objects="1" scenarios="1" selectLockedCells="1"/>
  <mergeCells count="26">
    <mergeCell ref="C12:F12"/>
    <mergeCell ref="C14:D14"/>
    <mergeCell ref="C27:D27"/>
    <mergeCell ref="D15:E15"/>
    <mergeCell ref="C23:D23"/>
    <mergeCell ref="C21:D21"/>
    <mergeCell ref="B17:F17"/>
    <mergeCell ref="C19:D19"/>
    <mergeCell ref="C13:D13"/>
    <mergeCell ref="B24:F24"/>
    <mergeCell ref="B4:F4"/>
    <mergeCell ref="C5:F5"/>
    <mergeCell ref="C6:F6"/>
    <mergeCell ref="B30:F30"/>
    <mergeCell ref="C26:F26"/>
    <mergeCell ref="C7:F7"/>
    <mergeCell ref="C8:F8"/>
    <mergeCell ref="C25:F25"/>
    <mergeCell ref="C18:F18"/>
    <mergeCell ref="C20:F20"/>
    <mergeCell ref="C22:F22"/>
    <mergeCell ref="C28:F28"/>
    <mergeCell ref="D29:F29"/>
    <mergeCell ref="C9:D9"/>
    <mergeCell ref="C10:F10"/>
    <mergeCell ref="C11:F11"/>
  </mergeCells>
  <dataValidations count="1">
    <dataValidation type="list" allowBlank="1" showInputMessage="1" showErrorMessage="1" sqref="C29 C16" xr:uid="{00000000-0002-0000-0100-000000000000}">
      <formula1>"Da,Ne"</formula1>
    </dataValidation>
  </dataValidations>
  <printOptions horizontalCentered="1"/>
  <pageMargins left="0.70866141732283472" right="0.70866141732283472" top="0.59055118110236227" bottom="0.39370078740157483" header="0.39370078740157483" footer="0.39370078740157483"/>
  <pageSetup paperSize="9" scale="8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M432"/>
  <sheetViews>
    <sheetView showGridLines="0" topLeftCell="A58" workbookViewId="0">
      <selection activeCell="C32" sqref="C32:J421"/>
    </sheetView>
  </sheetViews>
  <sheetFormatPr defaultRowHeight="15" x14ac:dyDescent="0.25"/>
  <cols>
    <col min="1" max="1" width="9.140625" style="121"/>
    <col min="2" max="2" width="4.42578125" style="121" bestFit="1" customWidth="1"/>
    <col min="3" max="3" width="33.140625" style="121" customWidth="1"/>
    <col min="4" max="4" width="14.7109375" style="121" customWidth="1"/>
    <col min="5" max="5" width="17.28515625" style="121" customWidth="1"/>
    <col min="6" max="6" width="24.140625" style="121" customWidth="1"/>
    <col min="7" max="7" width="23.85546875" style="121" customWidth="1"/>
    <col min="8" max="8" width="4.85546875" style="121" bestFit="1" customWidth="1"/>
    <col min="9" max="9" width="8.140625" style="121" customWidth="1"/>
    <col min="10" max="10" width="17.85546875" style="121" customWidth="1"/>
    <col min="11" max="11" width="16" style="121" bestFit="1" customWidth="1"/>
    <col min="12" max="12" width="19.28515625" style="102" hidden="1" customWidth="1"/>
    <col min="13" max="13" width="22.140625" style="121" bestFit="1" customWidth="1"/>
    <col min="14" max="16384" width="9.140625" style="121"/>
  </cols>
  <sheetData>
    <row r="1" spans="2:11" s="121" customFormat="1" x14ac:dyDescent="0.25"/>
    <row r="2" spans="2:11" s="121" customFormat="1" ht="15" customHeight="1" x14ac:dyDescent="0.25">
      <c r="B2" s="608" t="s">
        <v>25</v>
      </c>
      <c r="C2" s="608"/>
      <c r="D2" s="608"/>
      <c r="E2" s="608"/>
      <c r="F2" s="608"/>
      <c r="G2" s="608"/>
    </row>
    <row r="3" spans="2:11" s="121" customFormat="1" x14ac:dyDescent="0.25">
      <c r="B3" s="104" t="s">
        <v>110</v>
      </c>
      <c r="C3" s="30" t="s">
        <v>88</v>
      </c>
      <c r="D3" s="30" t="s">
        <v>27</v>
      </c>
      <c r="E3" s="30" t="s">
        <v>28</v>
      </c>
      <c r="F3" s="30" t="s">
        <v>122</v>
      </c>
      <c r="G3" s="30" t="s">
        <v>119</v>
      </c>
    </row>
    <row r="4" spans="2:11" s="121" customFormat="1" ht="30" x14ac:dyDescent="0.25">
      <c r="B4" s="263">
        <v>1</v>
      </c>
      <c r="C4" s="50" t="s">
        <v>146</v>
      </c>
      <c r="D4" s="268">
        <f>COUNTIFS(H$32:H$431,"M",F$32:F$431,C4)</f>
        <v>0</v>
      </c>
      <c r="E4" s="268">
        <f>COUNTIFS(H$32:H$431,"Ž",F$32:F$431,C4)</f>
        <v>0</v>
      </c>
      <c r="F4" s="268">
        <f>+D4+E4</f>
        <v>0</v>
      </c>
      <c r="G4" s="269">
        <f>SUMIFS(K$32:K$431,F$32:F$431,C4)</f>
        <v>0</v>
      </c>
    </row>
    <row r="5" spans="2:11" s="121" customFormat="1" ht="30" x14ac:dyDescent="0.25">
      <c r="B5" s="263">
        <v>2</v>
      </c>
      <c r="C5" s="50" t="s">
        <v>84</v>
      </c>
      <c r="D5" s="268">
        <f>COUNTIFS(H$32:H$431,"M",F$32:F$431,C5)</f>
        <v>0</v>
      </c>
      <c r="E5" s="268">
        <f>COUNTIFS(H$32:H$431,"Ž",F$32:F$431,C5)</f>
        <v>0</v>
      </c>
      <c r="F5" s="268">
        <f>+D5+E5</f>
        <v>0</v>
      </c>
      <c r="G5" s="269">
        <f>SUMIFS(K$32:K$431,F$32:F$431,C5)</f>
        <v>0</v>
      </c>
    </row>
    <row r="6" spans="2:11" s="121" customFormat="1" ht="30" x14ac:dyDescent="0.25">
      <c r="B6" s="263">
        <v>3</v>
      </c>
      <c r="C6" s="50" t="s">
        <v>147</v>
      </c>
      <c r="D6" s="268">
        <f>COUNTIFS(H$32:H$431,"M",F$32:F$431,C6)</f>
        <v>0</v>
      </c>
      <c r="E6" s="268">
        <f>COUNTIFS(H$32:H$431,"Ž",F$32:F$431,C6)</f>
        <v>0</v>
      </c>
      <c r="F6" s="268">
        <f>+D6+E6</f>
        <v>0</v>
      </c>
      <c r="G6" s="269">
        <f>SUMIFS(K$32:K$431,F$32:F$431,C6)</f>
        <v>0</v>
      </c>
    </row>
    <row r="7" spans="2:11" s="121" customFormat="1" ht="30.75" thickBot="1" x14ac:dyDescent="0.3">
      <c r="B7" s="264">
        <v>4</v>
      </c>
      <c r="C7" s="265" t="s">
        <v>30</v>
      </c>
      <c r="D7" s="268">
        <f>COUNTIFS(H$32:H$431,"M",F$32:F$431,C7)</f>
        <v>0</v>
      </c>
      <c r="E7" s="268">
        <f>COUNTIFS(H$32:H$431,"Ž",F$32:F$431,C7)</f>
        <v>0</v>
      </c>
      <c r="F7" s="268">
        <f>+D7+E7</f>
        <v>0</v>
      </c>
      <c r="G7" s="269">
        <f>SUMIFS(K$32:K$431,F$32:F$431,C7)</f>
        <v>0</v>
      </c>
      <c r="I7" s="618" t="str">
        <f>IF(F8=MAX(B32:B431),"","Zbroj Članovi ukupno ne odgovara popisu članova, provjeriti da li je upisan spol")</f>
        <v/>
      </c>
      <c r="J7" s="618"/>
      <c r="K7" s="618"/>
    </row>
    <row r="8" spans="2:11" s="121" customFormat="1" ht="15.75" customHeight="1" thickTop="1" x14ac:dyDescent="0.25">
      <c r="B8" s="607" t="s">
        <v>31</v>
      </c>
      <c r="C8" s="607"/>
      <c r="D8" s="174">
        <f>SUM(D4:D7)</f>
        <v>0</v>
      </c>
      <c r="E8" s="174">
        <f>SUM(E4:E7)</f>
        <v>0</v>
      </c>
      <c r="F8" s="174">
        <f>SUM(F4:F7)</f>
        <v>0</v>
      </c>
      <c r="G8" s="270">
        <f>SUM(G4:G7)</f>
        <v>0</v>
      </c>
      <c r="I8" s="618"/>
      <c r="J8" s="618"/>
      <c r="K8" s="618"/>
    </row>
    <row r="9" spans="2:11" s="121" customFormat="1" x14ac:dyDescent="0.25"/>
    <row r="10" spans="2:11" s="121" customFormat="1" x14ac:dyDescent="0.25"/>
    <row r="11" spans="2:11" s="121" customFormat="1" x14ac:dyDescent="0.25">
      <c r="B11" s="613" t="s">
        <v>112</v>
      </c>
      <c r="C11" s="614"/>
      <c r="D11" s="614"/>
      <c r="E11" s="614"/>
      <c r="F11" s="614"/>
      <c r="G11" s="615"/>
    </row>
    <row r="12" spans="2:11" s="121" customFormat="1" x14ac:dyDescent="0.25">
      <c r="B12" s="266" t="s">
        <v>110</v>
      </c>
      <c r="C12" s="29" t="s">
        <v>26</v>
      </c>
      <c r="D12" s="29" t="s">
        <v>32</v>
      </c>
      <c r="E12" s="29" t="s">
        <v>27</v>
      </c>
      <c r="F12" s="29" t="s">
        <v>28</v>
      </c>
      <c r="G12" s="29" t="s">
        <v>29</v>
      </c>
    </row>
    <row r="13" spans="2:11" s="121" customFormat="1" x14ac:dyDescent="0.25">
      <c r="B13" s="263">
        <v>1</v>
      </c>
      <c r="C13" s="267"/>
      <c r="D13" s="267"/>
      <c r="E13" s="268">
        <f>COUNTIFS(H$32:H$431,"M",G$32:G$431,C13)</f>
        <v>0</v>
      </c>
      <c r="F13" s="268">
        <f>COUNTIFS(H$32:H$431,"Ž",G$32:G$431,C13)</f>
        <v>0</v>
      </c>
      <c r="G13" s="268">
        <f>+E13+F13</f>
        <v>0</v>
      </c>
    </row>
    <row r="14" spans="2:11" s="121" customFormat="1" x14ac:dyDescent="0.25">
      <c r="B14" s="263">
        <v>2</v>
      </c>
      <c r="C14" s="267"/>
      <c r="D14" s="267"/>
      <c r="E14" s="268">
        <f t="shared" ref="E14:E24" si="0">COUNTIFS(H$32:H$431,"M",G$32:G$431,C14)</f>
        <v>0</v>
      </c>
      <c r="F14" s="268">
        <f t="shared" ref="F14:F24" si="1">COUNTIFS(H$32:H$431,"Ž",G$32:G$431,C14)</f>
        <v>0</v>
      </c>
      <c r="G14" s="268">
        <f t="shared" ref="G14:G24" si="2">+E14+F14</f>
        <v>0</v>
      </c>
    </row>
    <row r="15" spans="2:11" s="121" customFormat="1" x14ac:dyDescent="0.25">
      <c r="B15" s="263">
        <v>3</v>
      </c>
      <c r="C15" s="267"/>
      <c r="D15" s="267"/>
      <c r="E15" s="268">
        <f t="shared" si="0"/>
        <v>0</v>
      </c>
      <c r="F15" s="268">
        <f t="shared" si="1"/>
        <v>0</v>
      </c>
      <c r="G15" s="268">
        <f t="shared" si="2"/>
        <v>0</v>
      </c>
    </row>
    <row r="16" spans="2:11" s="121" customFormat="1" x14ac:dyDescent="0.25">
      <c r="B16" s="263">
        <v>4</v>
      </c>
      <c r="C16" s="267"/>
      <c r="D16" s="267"/>
      <c r="E16" s="268">
        <f t="shared" si="0"/>
        <v>0</v>
      </c>
      <c r="F16" s="268">
        <f t="shared" si="1"/>
        <v>0</v>
      </c>
      <c r="G16" s="268">
        <f t="shared" si="2"/>
        <v>0</v>
      </c>
    </row>
    <row r="17" spans="2:13" x14ac:dyDescent="0.25">
      <c r="B17" s="263">
        <v>5</v>
      </c>
      <c r="C17" s="267"/>
      <c r="D17" s="267"/>
      <c r="E17" s="268">
        <f t="shared" si="0"/>
        <v>0</v>
      </c>
      <c r="F17" s="268">
        <f t="shared" si="1"/>
        <v>0</v>
      </c>
      <c r="G17" s="268">
        <f t="shared" si="2"/>
        <v>0</v>
      </c>
      <c r="L17" s="121"/>
    </row>
    <row r="18" spans="2:13" x14ac:dyDescent="0.25">
      <c r="B18" s="263">
        <v>6</v>
      </c>
      <c r="C18" s="267"/>
      <c r="D18" s="267"/>
      <c r="E18" s="268">
        <f t="shared" si="0"/>
        <v>0</v>
      </c>
      <c r="F18" s="268">
        <f t="shared" si="1"/>
        <v>0</v>
      </c>
      <c r="G18" s="268">
        <f t="shared" si="2"/>
        <v>0</v>
      </c>
      <c r="L18" s="121"/>
    </row>
    <row r="19" spans="2:13" x14ac:dyDescent="0.25">
      <c r="B19" s="263">
        <v>7</v>
      </c>
      <c r="C19" s="267"/>
      <c r="D19" s="267"/>
      <c r="E19" s="268">
        <f t="shared" si="0"/>
        <v>0</v>
      </c>
      <c r="F19" s="268">
        <f t="shared" si="1"/>
        <v>0</v>
      </c>
      <c r="G19" s="268">
        <f t="shared" si="2"/>
        <v>0</v>
      </c>
      <c r="L19" s="121"/>
    </row>
    <row r="20" spans="2:13" x14ac:dyDescent="0.25">
      <c r="B20" s="263">
        <v>8</v>
      </c>
      <c r="C20" s="267"/>
      <c r="D20" s="267"/>
      <c r="E20" s="268">
        <f t="shared" si="0"/>
        <v>0</v>
      </c>
      <c r="F20" s="268">
        <f t="shared" si="1"/>
        <v>0</v>
      </c>
      <c r="G20" s="268">
        <f t="shared" si="2"/>
        <v>0</v>
      </c>
      <c r="L20" s="121"/>
    </row>
    <row r="21" spans="2:13" x14ac:dyDescent="0.25">
      <c r="B21" s="263">
        <v>9</v>
      </c>
      <c r="C21" s="267"/>
      <c r="D21" s="267"/>
      <c r="E21" s="268">
        <f t="shared" si="0"/>
        <v>0</v>
      </c>
      <c r="F21" s="268">
        <f t="shared" si="1"/>
        <v>0</v>
      </c>
      <c r="G21" s="268">
        <f t="shared" si="2"/>
        <v>0</v>
      </c>
      <c r="L21" s="121"/>
    </row>
    <row r="22" spans="2:13" x14ac:dyDescent="0.25">
      <c r="B22" s="263">
        <v>10</v>
      </c>
      <c r="C22" s="267"/>
      <c r="D22" s="267"/>
      <c r="E22" s="268">
        <f t="shared" si="0"/>
        <v>0</v>
      </c>
      <c r="F22" s="268">
        <f t="shared" si="1"/>
        <v>0</v>
      </c>
      <c r="G22" s="268">
        <f t="shared" si="2"/>
        <v>0</v>
      </c>
      <c r="L22" s="121"/>
    </row>
    <row r="23" spans="2:13" x14ac:dyDescent="0.25">
      <c r="B23" s="263">
        <v>11</v>
      </c>
      <c r="C23" s="267"/>
      <c r="D23" s="267"/>
      <c r="E23" s="268">
        <f t="shared" si="0"/>
        <v>0</v>
      </c>
      <c r="F23" s="268">
        <f t="shared" si="1"/>
        <v>0</v>
      </c>
      <c r="G23" s="268">
        <f t="shared" si="2"/>
        <v>0</v>
      </c>
      <c r="L23" s="121"/>
    </row>
    <row r="24" spans="2:13" ht="15.75" thickBot="1" x14ac:dyDescent="0.3">
      <c r="B24" s="263">
        <v>12</v>
      </c>
      <c r="C24" s="267"/>
      <c r="D24" s="267"/>
      <c r="E24" s="268">
        <f t="shared" si="0"/>
        <v>0</v>
      </c>
      <c r="F24" s="268">
        <f t="shared" si="1"/>
        <v>0</v>
      </c>
      <c r="G24" s="268">
        <f t="shared" si="2"/>
        <v>0</v>
      </c>
      <c r="L24" s="121"/>
    </row>
    <row r="25" spans="2:13" ht="15.75" thickTop="1" x14ac:dyDescent="0.25">
      <c r="B25" s="610" t="s">
        <v>31</v>
      </c>
      <c r="C25" s="611"/>
      <c r="D25" s="612"/>
      <c r="E25" s="174">
        <f>SUM(E13:E24)</f>
        <v>0</v>
      </c>
      <c r="F25" s="174">
        <f>SUM(F13:F24)</f>
        <v>0</v>
      </c>
      <c r="G25" s="174">
        <f>SUM(G13:G24)</f>
        <v>0</v>
      </c>
      <c r="L25" s="121"/>
    </row>
    <row r="26" spans="2:13" x14ac:dyDescent="0.25">
      <c r="L26" s="121"/>
    </row>
    <row r="27" spans="2:13" ht="32.25" customHeight="1" x14ac:dyDescent="0.25">
      <c r="L27" s="121"/>
    </row>
    <row r="28" spans="2:13" ht="15" customHeight="1" x14ac:dyDescent="0.25">
      <c r="B28" s="608" t="s">
        <v>109</v>
      </c>
      <c r="C28" s="608"/>
      <c r="D28" s="608"/>
      <c r="E28" s="608"/>
      <c r="F28" s="608"/>
      <c r="G28" s="608"/>
      <c r="H28" s="608"/>
      <c r="I28" s="608"/>
      <c r="J28" s="608"/>
      <c r="K28" s="608"/>
    </row>
    <row r="29" spans="2:13" ht="15" customHeight="1" x14ac:dyDescent="0.25">
      <c r="B29" s="616" t="s">
        <v>110</v>
      </c>
      <c r="C29" s="616" t="s">
        <v>17</v>
      </c>
      <c r="D29" s="616" t="s">
        <v>120</v>
      </c>
      <c r="E29" s="616" t="s">
        <v>121</v>
      </c>
      <c r="F29" s="616" t="s">
        <v>111</v>
      </c>
      <c r="G29" s="616" t="s">
        <v>39</v>
      </c>
      <c r="H29" s="616" t="s">
        <v>136</v>
      </c>
      <c r="I29" s="609" t="s">
        <v>148</v>
      </c>
      <c r="J29" s="609"/>
      <c r="K29" s="609"/>
    </row>
    <row r="30" spans="2:13" ht="30" x14ac:dyDescent="0.25">
      <c r="B30" s="617"/>
      <c r="C30" s="617"/>
      <c r="D30" s="617"/>
      <c r="E30" s="617"/>
      <c r="F30" s="617"/>
      <c r="G30" s="617"/>
      <c r="H30" s="617"/>
      <c r="I30" s="33" t="s">
        <v>85</v>
      </c>
      <c r="J30" s="33" t="s">
        <v>86</v>
      </c>
      <c r="K30" s="33" t="s">
        <v>87</v>
      </c>
    </row>
    <row r="31" spans="2:13" x14ac:dyDescent="0.25">
      <c r="B31" s="134">
        <v>1</v>
      </c>
      <c r="C31" s="134">
        <v>2</v>
      </c>
      <c r="D31" s="134">
        <v>3</v>
      </c>
      <c r="E31" s="134">
        <v>4</v>
      </c>
      <c r="F31" s="134">
        <v>5</v>
      </c>
      <c r="G31" s="134">
        <v>6</v>
      </c>
      <c r="H31" s="134">
        <v>7</v>
      </c>
      <c r="I31" s="33">
        <v>8</v>
      </c>
      <c r="J31" s="33">
        <v>9</v>
      </c>
      <c r="K31" s="33">
        <v>10</v>
      </c>
    </row>
    <row r="32" spans="2:13" x14ac:dyDescent="0.25">
      <c r="B32" s="431" t="str">
        <f>IF(C32&lt;&gt;"",IF(B29="R.b.",1,B29+1),"")</f>
        <v/>
      </c>
      <c r="C32" s="59"/>
      <c r="D32" s="271"/>
      <c r="E32" s="59"/>
      <c r="F32" s="272"/>
      <c r="G32" s="59"/>
      <c r="H32" s="273"/>
      <c r="I32" s="250"/>
      <c r="J32" s="274"/>
      <c r="K32" s="171" t="str">
        <f t="shared" ref="K32:K95" si="3">IF(B32&lt;&gt;"",+J32*I32,"")</f>
        <v/>
      </c>
      <c r="L32" s="102" t="str">
        <f t="shared" ref="L32:L96" si="4">CONCATENATE(C32,D32)</f>
        <v/>
      </c>
      <c r="M32" s="176" t="str">
        <f>IF(AND(B32&lt;&gt;"",COUNTIF(L$32:L$431,$L32)&gt;1),"Član je upisan više puta","")</f>
        <v/>
      </c>
    </row>
    <row r="33" spans="2:13" x14ac:dyDescent="0.25">
      <c r="B33" s="431" t="str">
        <f>IF(C33&lt;&gt;"",IF(B30="R.b.",1,B32+1),"")</f>
        <v/>
      </c>
      <c r="C33" s="59"/>
      <c r="D33" s="271"/>
      <c r="E33" s="59"/>
      <c r="F33" s="272"/>
      <c r="G33" s="59"/>
      <c r="H33" s="273"/>
      <c r="I33" s="250"/>
      <c r="J33" s="274"/>
      <c r="K33" s="171" t="str">
        <f t="shared" si="3"/>
        <v/>
      </c>
      <c r="L33" s="102" t="str">
        <f t="shared" si="4"/>
        <v/>
      </c>
      <c r="M33" s="176" t="str">
        <f t="shared" ref="M33:M96" si="5">IF(AND(B33&lt;&gt;"",COUNTIF(L$32:L$431,$L33)&gt;1),"Član je upisan više puta","")</f>
        <v/>
      </c>
    </row>
    <row r="34" spans="2:13" x14ac:dyDescent="0.25">
      <c r="B34" s="431" t="str">
        <f t="shared" ref="B34:B97" si="6">IF(C34&lt;&gt;"",IF(B32="R.b.",1,B33+1),"")</f>
        <v/>
      </c>
      <c r="C34" s="59"/>
      <c r="D34" s="271"/>
      <c r="E34" s="59"/>
      <c r="F34" s="272"/>
      <c r="G34" s="59"/>
      <c r="H34" s="273"/>
      <c r="I34" s="250"/>
      <c r="J34" s="274"/>
      <c r="K34" s="171" t="str">
        <f t="shared" si="3"/>
        <v/>
      </c>
      <c r="L34" s="102" t="str">
        <f t="shared" si="4"/>
        <v/>
      </c>
      <c r="M34" s="176" t="str">
        <f t="shared" si="5"/>
        <v/>
      </c>
    </row>
    <row r="35" spans="2:13" x14ac:dyDescent="0.25">
      <c r="B35" s="431" t="str">
        <f t="shared" si="6"/>
        <v/>
      </c>
      <c r="C35" s="59"/>
      <c r="D35" s="271"/>
      <c r="E35" s="59"/>
      <c r="F35" s="272"/>
      <c r="G35" s="59"/>
      <c r="H35" s="273"/>
      <c r="I35" s="250"/>
      <c r="J35" s="274"/>
      <c r="K35" s="171" t="str">
        <f t="shared" si="3"/>
        <v/>
      </c>
      <c r="L35" s="102" t="str">
        <f t="shared" si="4"/>
        <v/>
      </c>
      <c r="M35" s="176" t="str">
        <f t="shared" si="5"/>
        <v/>
      </c>
    </row>
    <row r="36" spans="2:13" x14ac:dyDescent="0.25">
      <c r="B36" s="431" t="str">
        <f t="shared" si="6"/>
        <v/>
      </c>
      <c r="C36" s="59"/>
      <c r="D36" s="271"/>
      <c r="E36" s="59"/>
      <c r="F36" s="272"/>
      <c r="G36" s="59"/>
      <c r="H36" s="273"/>
      <c r="I36" s="250"/>
      <c r="J36" s="274"/>
      <c r="K36" s="171" t="str">
        <f t="shared" si="3"/>
        <v/>
      </c>
      <c r="L36" s="102" t="str">
        <f t="shared" si="4"/>
        <v/>
      </c>
      <c r="M36" s="176" t="str">
        <f t="shared" si="5"/>
        <v/>
      </c>
    </row>
    <row r="37" spans="2:13" x14ac:dyDescent="0.25">
      <c r="B37" s="431" t="str">
        <f t="shared" si="6"/>
        <v/>
      </c>
      <c r="C37" s="59"/>
      <c r="D37" s="271"/>
      <c r="E37" s="59"/>
      <c r="F37" s="272"/>
      <c r="G37" s="59"/>
      <c r="H37" s="273"/>
      <c r="I37" s="250"/>
      <c r="J37" s="274"/>
      <c r="K37" s="171" t="str">
        <f t="shared" si="3"/>
        <v/>
      </c>
      <c r="L37" s="102" t="str">
        <f t="shared" si="4"/>
        <v/>
      </c>
      <c r="M37" s="176" t="str">
        <f t="shared" si="5"/>
        <v/>
      </c>
    </row>
    <row r="38" spans="2:13" x14ac:dyDescent="0.25">
      <c r="B38" s="431" t="str">
        <f t="shared" si="6"/>
        <v/>
      </c>
      <c r="C38" s="59"/>
      <c r="D38" s="271"/>
      <c r="E38" s="59"/>
      <c r="F38" s="272"/>
      <c r="G38" s="59"/>
      <c r="H38" s="273"/>
      <c r="I38" s="250"/>
      <c r="J38" s="274"/>
      <c r="K38" s="171" t="str">
        <f t="shared" si="3"/>
        <v/>
      </c>
      <c r="L38" s="102" t="str">
        <f t="shared" si="4"/>
        <v/>
      </c>
      <c r="M38" s="176" t="str">
        <f t="shared" si="5"/>
        <v/>
      </c>
    </row>
    <row r="39" spans="2:13" x14ac:dyDescent="0.25">
      <c r="B39" s="431" t="str">
        <f t="shared" si="6"/>
        <v/>
      </c>
      <c r="C39" s="59"/>
      <c r="D39" s="271"/>
      <c r="E39" s="59"/>
      <c r="F39" s="272"/>
      <c r="G39" s="59"/>
      <c r="H39" s="273"/>
      <c r="I39" s="250"/>
      <c r="J39" s="274"/>
      <c r="K39" s="171" t="str">
        <f t="shared" si="3"/>
        <v/>
      </c>
      <c r="L39" s="102" t="str">
        <f t="shared" si="4"/>
        <v/>
      </c>
      <c r="M39" s="176" t="str">
        <f t="shared" si="5"/>
        <v/>
      </c>
    </row>
    <row r="40" spans="2:13" x14ac:dyDescent="0.25">
      <c r="B40" s="431" t="str">
        <f t="shared" si="6"/>
        <v/>
      </c>
      <c r="C40" s="59"/>
      <c r="D40" s="271"/>
      <c r="E40" s="59"/>
      <c r="F40" s="272"/>
      <c r="G40" s="59"/>
      <c r="H40" s="273"/>
      <c r="I40" s="250"/>
      <c r="J40" s="274"/>
      <c r="K40" s="171" t="str">
        <f t="shared" si="3"/>
        <v/>
      </c>
      <c r="L40" s="102" t="str">
        <f t="shared" si="4"/>
        <v/>
      </c>
      <c r="M40" s="176" t="str">
        <f t="shared" si="5"/>
        <v/>
      </c>
    </row>
    <row r="41" spans="2:13" x14ac:dyDescent="0.25">
      <c r="B41" s="431" t="str">
        <f t="shared" si="6"/>
        <v/>
      </c>
      <c r="C41" s="59"/>
      <c r="D41" s="271"/>
      <c r="E41" s="59"/>
      <c r="F41" s="272"/>
      <c r="G41" s="59"/>
      <c r="H41" s="273"/>
      <c r="I41" s="250"/>
      <c r="J41" s="274"/>
      <c r="K41" s="171" t="str">
        <f t="shared" si="3"/>
        <v/>
      </c>
      <c r="L41" s="102" t="str">
        <f t="shared" si="4"/>
        <v/>
      </c>
      <c r="M41" s="176" t="str">
        <f t="shared" si="5"/>
        <v/>
      </c>
    </row>
    <row r="42" spans="2:13" x14ac:dyDescent="0.25">
      <c r="B42" s="431" t="str">
        <f t="shared" si="6"/>
        <v/>
      </c>
      <c r="C42" s="59"/>
      <c r="D42" s="271"/>
      <c r="E42" s="59"/>
      <c r="F42" s="272"/>
      <c r="G42" s="59"/>
      <c r="H42" s="273"/>
      <c r="I42" s="250"/>
      <c r="J42" s="274"/>
      <c r="K42" s="171" t="str">
        <f t="shared" si="3"/>
        <v/>
      </c>
      <c r="L42" s="102" t="str">
        <f t="shared" si="4"/>
        <v/>
      </c>
      <c r="M42" s="176" t="str">
        <f t="shared" si="5"/>
        <v/>
      </c>
    </row>
    <row r="43" spans="2:13" x14ac:dyDescent="0.25">
      <c r="B43" s="431" t="str">
        <f t="shared" si="6"/>
        <v/>
      </c>
      <c r="C43" s="59"/>
      <c r="D43" s="271"/>
      <c r="E43" s="59"/>
      <c r="F43" s="272"/>
      <c r="G43" s="59"/>
      <c r="H43" s="273"/>
      <c r="I43" s="250"/>
      <c r="J43" s="274"/>
      <c r="K43" s="171" t="str">
        <f t="shared" si="3"/>
        <v/>
      </c>
      <c r="L43" s="102" t="str">
        <f t="shared" si="4"/>
        <v/>
      </c>
      <c r="M43" s="176" t="str">
        <f t="shared" si="5"/>
        <v/>
      </c>
    </row>
    <row r="44" spans="2:13" x14ac:dyDescent="0.25">
      <c r="B44" s="431" t="str">
        <f t="shared" si="6"/>
        <v/>
      </c>
      <c r="C44" s="59"/>
      <c r="D44" s="271"/>
      <c r="E44" s="59"/>
      <c r="F44" s="272"/>
      <c r="G44" s="59"/>
      <c r="H44" s="273"/>
      <c r="I44" s="250"/>
      <c r="J44" s="274"/>
      <c r="K44" s="171" t="str">
        <f t="shared" si="3"/>
        <v/>
      </c>
      <c r="L44" s="102" t="str">
        <f t="shared" si="4"/>
        <v/>
      </c>
      <c r="M44" s="176" t="str">
        <f t="shared" si="5"/>
        <v/>
      </c>
    </row>
    <row r="45" spans="2:13" x14ac:dyDescent="0.25">
      <c r="B45" s="431" t="str">
        <f t="shared" si="6"/>
        <v/>
      </c>
      <c r="C45" s="59"/>
      <c r="D45" s="271"/>
      <c r="E45" s="59"/>
      <c r="F45" s="272"/>
      <c r="G45" s="59"/>
      <c r="H45" s="273"/>
      <c r="I45" s="250"/>
      <c r="J45" s="274"/>
      <c r="K45" s="171" t="str">
        <f t="shared" si="3"/>
        <v/>
      </c>
      <c r="L45" s="102" t="str">
        <f t="shared" si="4"/>
        <v/>
      </c>
      <c r="M45" s="176" t="str">
        <f t="shared" si="5"/>
        <v/>
      </c>
    </row>
    <row r="46" spans="2:13" x14ac:dyDescent="0.25">
      <c r="B46" s="431" t="str">
        <f t="shared" si="6"/>
        <v/>
      </c>
      <c r="C46" s="59"/>
      <c r="D46" s="271"/>
      <c r="E46" s="59"/>
      <c r="F46" s="272"/>
      <c r="G46" s="59"/>
      <c r="H46" s="273"/>
      <c r="I46" s="250"/>
      <c r="J46" s="274"/>
      <c r="K46" s="171" t="str">
        <f t="shared" si="3"/>
        <v/>
      </c>
      <c r="L46" s="102" t="str">
        <f t="shared" si="4"/>
        <v/>
      </c>
      <c r="M46" s="176" t="str">
        <f t="shared" si="5"/>
        <v/>
      </c>
    </row>
    <row r="47" spans="2:13" x14ac:dyDescent="0.25">
      <c r="B47" s="431" t="str">
        <f t="shared" si="6"/>
        <v/>
      </c>
      <c r="C47" s="59"/>
      <c r="D47" s="271"/>
      <c r="E47" s="59"/>
      <c r="F47" s="272"/>
      <c r="G47" s="59"/>
      <c r="H47" s="273"/>
      <c r="I47" s="250"/>
      <c r="J47" s="274"/>
      <c r="K47" s="171" t="str">
        <f t="shared" si="3"/>
        <v/>
      </c>
      <c r="L47" s="102" t="str">
        <f t="shared" si="4"/>
        <v/>
      </c>
      <c r="M47" s="176" t="str">
        <f t="shared" si="5"/>
        <v/>
      </c>
    </row>
    <row r="48" spans="2:13" x14ac:dyDescent="0.25">
      <c r="B48" s="431" t="str">
        <f t="shared" si="6"/>
        <v/>
      </c>
      <c r="C48" s="59"/>
      <c r="D48" s="271"/>
      <c r="E48" s="59"/>
      <c r="F48" s="272"/>
      <c r="G48" s="59"/>
      <c r="H48" s="273"/>
      <c r="I48" s="250"/>
      <c r="J48" s="274"/>
      <c r="K48" s="171" t="str">
        <f t="shared" si="3"/>
        <v/>
      </c>
      <c r="L48" s="102" t="str">
        <f t="shared" si="4"/>
        <v/>
      </c>
      <c r="M48" s="176" t="str">
        <f t="shared" si="5"/>
        <v/>
      </c>
    </row>
    <row r="49" spans="2:13" x14ac:dyDescent="0.25">
      <c r="B49" s="431" t="str">
        <f t="shared" si="6"/>
        <v/>
      </c>
      <c r="C49" s="59"/>
      <c r="D49" s="271"/>
      <c r="E49" s="59"/>
      <c r="F49" s="272"/>
      <c r="G49" s="59"/>
      <c r="H49" s="273"/>
      <c r="I49" s="250"/>
      <c r="J49" s="274"/>
      <c r="K49" s="171" t="str">
        <f t="shared" si="3"/>
        <v/>
      </c>
      <c r="L49" s="102" t="str">
        <f t="shared" si="4"/>
        <v/>
      </c>
      <c r="M49" s="176" t="str">
        <f t="shared" si="5"/>
        <v/>
      </c>
    </row>
    <row r="50" spans="2:13" x14ac:dyDescent="0.25">
      <c r="B50" s="431" t="str">
        <f t="shared" si="6"/>
        <v/>
      </c>
      <c r="C50" s="59"/>
      <c r="D50" s="271"/>
      <c r="E50" s="59"/>
      <c r="F50" s="272"/>
      <c r="G50" s="59"/>
      <c r="H50" s="273"/>
      <c r="I50" s="250"/>
      <c r="J50" s="274"/>
      <c r="K50" s="171" t="str">
        <f t="shared" si="3"/>
        <v/>
      </c>
      <c r="L50" s="102" t="str">
        <f t="shared" si="4"/>
        <v/>
      </c>
      <c r="M50" s="176" t="str">
        <f t="shared" si="5"/>
        <v/>
      </c>
    </row>
    <row r="51" spans="2:13" x14ac:dyDescent="0.25">
      <c r="B51" s="431" t="str">
        <f t="shared" si="6"/>
        <v/>
      </c>
      <c r="C51" s="59"/>
      <c r="D51" s="271"/>
      <c r="E51" s="59"/>
      <c r="F51" s="272"/>
      <c r="G51" s="59"/>
      <c r="H51" s="273"/>
      <c r="I51" s="250"/>
      <c r="J51" s="274"/>
      <c r="K51" s="171" t="str">
        <f t="shared" si="3"/>
        <v/>
      </c>
      <c r="L51" s="102" t="str">
        <f t="shared" si="4"/>
        <v/>
      </c>
      <c r="M51" s="176" t="str">
        <f t="shared" si="5"/>
        <v/>
      </c>
    </row>
    <row r="52" spans="2:13" x14ac:dyDescent="0.25">
      <c r="B52" s="431" t="str">
        <f t="shared" si="6"/>
        <v/>
      </c>
      <c r="C52" s="59"/>
      <c r="D52" s="271"/>
      <c r="E52" s="59"/>
      <c r="F52" s="272"/>
      <c r="G52" s="59"/>
      <c r="H52" s="273"/>
      <c r="I52" s="250"/>
      <c r="J52" s="274"/>
      <c r="K52" s="171" t="str">
        <f t="shared" si="3"/>
        <v/>
      </c>
      <c r="L52" s="102" t="str">
        <f t="shared" si="4"/>
        <v/>
      </c>
      <c r="M52" s="176" t="str">
        <f t="shared" si="5"/>
        <v/>
      </c>
    </row>
    <row r="53" spans="2:13" x14ac:dyDescent="0.25">
      <c r="B53" s="431" t="str">
        <f t="shared" si="6"/>
        <v/>
      </c>
      <c r="C53" s="59"/>
      <c r="D53" s="271"/>
      <c r="E53" s="59"/>
      <c r="F53" s="272"/>
      <c r="G53" s="59"/>
      <c r="H53" s="273"/>
      <c r="I53" s="250"/>
      <c r="J53" s="274"/>
      <c r="K53" s="171" t="str">
        <f t="shared" si="3"/>
        <v/>
      </c>
      <c r="L53" s="102" t="str">
        <f t="shared" si="4"/>
        <v/>
      </c>
      <c r="M53" s="176" t="str">
        <f t="shared" si="5"/>
        <v/>
      </c>
    </row>
    <row r="54" spans="2:13" x14ac:dyDescent="0.25">
      <c r="B54" s="431" t="str">
        <f t="shared" si="6"/>
        <v/>
      </c>
      <c r="C54" s="59"/>
      <c r="D54" s="271"/>
      <c r="E54" s="59"/>
      <c r="F54" s="272"/>
      <c r="G54" s="59"/>
      <c r="H54" s="273"/>
      <c r="I54" s="250"/>
      <c r="J54" s="274"/>
      <c r="K54" s="171" t="str">
        <f t="shared" si="3"/>
        <v/>
      </c>
      <c r="L54" s="102" t="str">
        <f t="shared" si="4"/>
        <v/>
      </c>
      <c r="M54" s="176" t="str">
        <f t="shared" si="5"/>
        <v/>
      </c>
    </row>
    <row r="55" spans="2:13" x14ac:dyDescent="0.25">
      <c r="B55" s="431" t="str">
        <f t="shared" si="6"/>
        <v/>
      </c>
      <c r="C55" s="59"/>
      <c r="D55" s="271"/>
      <c r="E55" s="59"/>
      <c r="F55" s="272"/>
      <c r="G55" s="59"/>
      <c r="H55" s="273"/>
      <c r="I55" s="250"/>
      <c r="J55" s="274"/>
      <c r="K55" s="171" t="str">
        <f t="shared" si="3"/>
        <v/>
      </c>
      <c r="L55" s="102" t="str">
        <f t="shared" si="4"/>
        <v/>
      </c>
      <c r="M55" s="176" t="str">
        <f t="shared" si="5"/>
        <v/>
      </c>
    </row>
    <row r="56" spans="2:13" x14ac:dyDescent="0.25">
      <c r="B56" s="431" t="str">
        <f t="shared" si="6"/>
        <v/>
      </c>
      <c r="C56" s="59"/>
      <c r="D56" s="271"/>
      <c r="E56" s="59"/>
      <c r="F56" s="272"/>
      <c r="G56" s="59"/>
      <c r="H56" s="273"/>
      <c r="I56" s="250"/>
      <c r="J56" s="274"/>
      <c r="K56" s="171" t="str">
        <f t="shared" si="3"/>
        <v/>
      </c>
      <c r="L56" s="102" t="str">
        <f t="shared" si="4"/>
        <v/>
      </c>
      <c r="M56" s="176" t="str">
        <f t="shared" si="5"/>
        <v/>
      </c>
    </row>
    <row r="57" spans="2:13" x14ac:dyDescent="0.25">
      <c r="B57" s="431" t="str">
        <f t="shared" si="6"/>
        <v/>
      </c>
      <c r="C57" s="59"/>
      <c r="D57" s="271"/>
      <c r="E57" s="59"/>
      <c r="F57" s="272"/>
      <c r="G57" s="59"/>
      <c r="H57" s="273"/>
      <c r="I57" s="250"/>
      <c r="J57" s="274"/>
      <c r="K57" s="171" t="str">
        <f t="shared" si="3"/>
        <v/>
      </c>
      <c r="L57" s="102" t="str">
        <f t="shared" si="4"/>
        <v/>
      </c>
      <c r="M57" s="176" t="str">
        <f t="shared" si="5"/>
        <v/>
      </c>
    </row>
    <row r="58" spans="2:13" x14ac:dyDescent="0.25">
      <c r="B58" s="431" t="str">
        <f t="shared" si="6"/>
        <v/>
      </c>
      <c r="C58" s="59"/>
      <c r="D58" s="271"/>
      <c r="E58" s="59"/>
      <c r="F58" s="272"/>
      <c r="G58" s="59"/>
      <c r="H58" s="273"/>
      <c r="I58" s="250"/>
      <c r="J58" s="274"/>
      <c r="K58" s="171" t="str">
        <f t="shared" si="3"/>
        <v/>
      </c>
      <c r="L58" s="102" t="str">
        <f t="shared" si="4"/>
        <v/>
      </c>
      <c r="M58" s="176" t="str">
        <f t="shared" si="5"/>
        <v/>
      </c>
    </row>
    <row r="59" spans="2:13" x14ac:dyDescent="0.25">
      <c r="B59" s="431" t="str">
        <f t="shared" si="6"/>
        <v/>
      </c>
      <c r="C59" s="59"/>
      <c r="D59" s="271"/>
      <c r="E59" s="59"/>
      <c r="F59" s="272"/>
      <c r="G59" s="59"/>
      <c r="H59" s="273"/>
      <c r="I59" s="250"/>
      <c r="J59" s="274"/>
      <c r="K59" s="171" t="str">
        <f t="shared" si="3"/>
        <v/>
      </c>
      <c r="L59" s="102" t="str">
        <f t="shared" si="4"/>
        <v/>
      </c>
      <c r="M59" s="176" t="str">
        <f t="shared" si="5"/>
        <v/>
      </c>
    </row>
    <row r="60" spans="2:13" x14ac:dyDescent="0.25">
      <c r="B60" s="431" t="str">
        <f t="shared" si="6"/>
        <v/>
      </c>
      <c r="C60" s="59"/>
      <c r="D60" s="271"/>
      <c r="E60" s="59"/>
      <c r="F60" s="272"/>
      <c r="G60" s="59"/>
      <c r="H60" s="273"/>
      <c r="I60" s="250"/>
      <c r="J60" s="274"/>
      <c r="K60" s="171" t="str">
        <f t="shared" si="3"/>
        <v/>
      </c>
      <c r="L60" s="102" t="str">
        <f t="shared" si="4"/>
        <v/>
      </c>
      <c r="M60" s="176" t="str">
        <f t="shared" si="5"/>
        <v/>
      </c>
    </row>
    <row r="61" spans="2:13" x14ac:dyDescent="0.25">
      <c r="B61" s="431" t="str">
        <f t="shared" si="6"/>
        <v/>
      </c>
      <c r="C61" s="59"/>
      <c r="D61" s="271"/>
      <c r="E61" s="59"/>
      <c r="F61" s="272"/>
      <c r="G61" s="59"/>
      <c r="H61" s="273"/>
      <c r="I61" s="250"/>
      <c r="J61" s="274"/>
      <c r="K61" s="171" t="str">
        <f t="shared" si="3"/>
        <v/>
      </c>
      <c r="L61" s="102" t="str">
        <f t="shared" si="4"/>
        <v/>
      </c>
      <c r="M61" s="176" t="str">
        <f t="shared" si="5"/>
        <v/>
      </c>
    </row>
    <row r="62" spans="2:13" x14ac:dyDescent="0.25">
      <c r="B62" s="431" t="str">
        <f t="shared" si="6"/>
        <v/>
      </c>
      <c r="C62" s="59"/>
      <c r="D62" s="271"/>
      <c r="E62" s="59"/>
      <c r="F62" s="272"/>
      <c r="G62" s="59"/>
      <c r="H62" s="273"/>
      <c r="I62" s="250"/>
      <c r="J62" s="274"/>
      <c r="K62" s="171" t="str">
        <f t="shared" si="3"/>
        <v/>
      </c>
      <c r="L62" s="102" t="str">
        <f t="shared" si="4"/>
        <v/>
      </c>
      <c r="M62" s="176" t="str">
        <f t="shared" si="5"/>
        <v/>
      </c>
    </row>
    <row r="63" spans="2:13" x14ac:dyDescent="0.25">
      <c r="B63" s="431" t="str">
        <f t="shared" si="6"/>
        <v/>
      </c>
      <c r="C63" s="59"/>
      <c r="D63" s="271"/>
      <c r="E63" s="59"/>
      <c r="F63" s="272"/>
      <c r="G63" s="59"/>
      <c r="H63" s="273"/>
      <c r="I63" s="250"/>
      <c r="J63" s="274"/>
      <c r="K63" s="171" t="str">
        <f t="shared" si="3"/>
        <v/>
      </c>
      <c r="L63" s="102" t="str">
        <f t="shared" si="4"/>
        <v/>
      </c>
      <c r="M63" s="176" t="str">
        <f t="shared" si="5"/>
        <v/>
      </c>
    </row>
    <row r="64" spans="2:13" x14ac:dyDescent="0.25">
      <c r="B64" s="431" t="str">
        <f t="shared" si="6"/>
        <v/>
      </c>
      <c r="C64" s="59"/>
      <c r="D64" s="271"/>
      <c r="E64" s="59"/>
      <c r="F64" s="272"/>
      <c r="G64" s="59"/>
      <c r="H64" s="273"/>
      <c r="I64" s="250"/>
      <c r="J64" s="274"/>
      <c r="K64" s="171" t="str">
        <f t="shared" si="3"/>
        <v/>
      </c>
      <c r="L64" s="102" t="str">
        <f t="shared" si="4"/>
        <v/>
      </c>
      <c r="M64" s="176" t="str">
        <f t="shared" si="5"/>
        <v/>
      </c>
    </row>
    <row r="65" spans="2:13" x14ac:dyDescent="0.25">
      <c r="B65" s="431" t="str">
        <f t="shared" si="6"/>
        <v/>
      </c>
      <c r="C65" s="59"/>
      <c r="D65" s="271"/>
      <c r="E65" s="59"/>
      <c r="F65" s="272"/>
      <c r="G65" s="59"/>
      <c r="H65" s="273"/>
      <c r="I65" s="250"/>
      <c r="J65" s="274"/>
      <c r="K65" s="171" t="str">
        <f t="shared" si="3"/>
        <v/>
      </c>
      <c r="L65" s="102" t="str">
        <f t="shared" si="4"/>
        <v/>
      </c>
      <c r="M65" s="176" t="str">
        <f t="shared" si="5"/>
        <v/>
      </c>
    </row>
    <row r="66" spans="2:13" x14ac:dyDescent="0.25">
      <c r="B66" s="431" t="str">
        <f t="shared" si="6"/>
        <v/>
      </c>
      <c r="C66" s="59"/>
      <c r="D66" s="271"/>
      <c r="E66" s="59"/>
      <c r="F66" s="272"/>
      <c r="G66" s="59"/>
      <c r="H66" s="273"/>
      <c r="I66" s="250"/>
      <c r="J66" s="274"/>
      <c r="K66" s="171" t="str">
        <f t="shared" si="3"/>
        <v/>
      </c>
      <c r="L66" s="102" t="str">
        <f t="shared" si="4"/>
        <v/>
      </c>
      <c r="M66" s="176" t="str">
        <f t="shared" si="5"/>
        <v/>
      </c>
    </row>
    <row r="67" spans="2:13" x14ac:dyDescent="0.25">
      <c r="B67" s="431" t="str">
        <f t="shared" si="6"/>
        <v/>
      </c>
      <c r="C67" s="59"/>
      <c r="D67" s="271"/>
      <c r="E67" s="59"/>
      <c r="F67" s="272"/>
      <c r="G67" s="59"/>
      <c r="H67" s="273"/>
      <c r="I67" s="250"/>
      <c r="J67" s="274"/>
      <c r="K67" s="171" t="str">
        <f t="shared" si="3"/>
        <v/>
      </c>
      <c r="L67" s="102" t="str">
        <f t="shared" si="4"/>
        <v/>
      </c>
      <c r="M67" s="176" t="str">
        <f t="shared" si="5"/>
        <v/>
      </c>
    </row>
    <row r="68" spans="2:13" x14ac:dyDescent="0.25">
      <c r="B68" s="431" t="str">
        <f t="shared" si="6"/>
        <v/>
      </c>
      <c r="C68" s="59"/>
      <c r="D68" s="271"/>
      <c r="E68" s="59"/>
      <c r="F68" s="272"/>
      <c r="G68" s="59"/>
      <c r="H68" s="273"/>
      <c r="I68" s="250"/>
      <c r="J68" s="274"/>
      <c r="K68" s="171" t="str">
        <f t="shared" si="3"/>
        <v/>
      </c>
      <c r="L68" s="102" t="str">
        <f t="shared" si="4"/>
        <v/>
      </c>
      <c r="M68" s="176" t="str">
        <f t="shared" si="5"/>
        <v/>
      </c>
    </row>
    <row r="69" spans="2:13" x14ac:dyDescent="0.25">
      <c r="B69" s="431" t="str">
        <f t="shared" si="6"/>
        <v/>
      </c>
      <c r="C69" s="59"/>
      <c r="D69" s="271"/>
      <c r="E69" s="59"/>
      <c r="F69" s="272"/>
      <c r="G69" s="59"/>
      <c r="H69" s="273"/>
      <c r="I69" s="250"/>
      <c r="J69" s="274"/>
      <c r="K69" s="171" t="str">
        <f t="shared" si="3"/>
        <v/>
      </c>
      <c r="L69" s="102" t="str">
        <f t="shared" si="4"/>
        <v/>
      </c>
      <c r="M69" s="176" t="str">
        <f t="shared" si="5"/>
        <v/>
      </c>
    </row>
    <row r="70" spans="2:13" x14ac:dyDescent="0.25">
      <c r="B70" s="431" t="str">
        <f t="shared" si="6"/>
        <v/>
      </c>
      <c r="C70" s="59"/>
      <c r="D70" s="271"/>
      <c r="E70" s="59"/>
      <c r="F70" s="272"/>
      <c r="G70" s="59"/>
      <c r="H70" s="273"/>
      <c r="I70" s="250"/>
      <c r="J70" s="274"/>
      <c r="K70" s="171" t="str">
        <f t="shared" si="3"/>
        <v/>
      </c>
      <c r="L70" s="102" t="str">
        <f t="shared" si="4"/>
        <v/>
      </c>
      <c r="M70" s="176" t="str">
        <f t="shared" si="5"/>
        <v/>
      </c>
    </row>
    <row r="71" spans="2:13" x14ac:dyDescent="0.25">
      <c r="B71" s="431" t="str">
        <f t="shared" si="6"/>
        <v/>
      </c>
      <c r="C71" s="59"/>
      <c r="D71" s="271"/>
      <c r="E71" s="59"/>
      <c r="F71" s="272"/>
      <c r="G71" s="59"/>
      <c r="H71" s="273"/>
      <c r="I71" s="250"/>
      <c r="J71" s="274"/>
      <c r="K71" s="171" t="str">
        <f t="shared" si="3"/>
        <v/>
      </c>
      <c r="L71" s="102" t="str">
        <f t="shared" si="4"/>
        <v/>
      </c>
      <c r="M71" s="176" t="str">
        <f t="shared" si="5"/>
        <v/>
      </c>
    </row>
    <row r="72" spans="2:13" x14ac:dyDescent="0.25">
      <c r="B72" s="431" t="str">
        <f t="shared" si="6"/>
        <v/>
      </c>
      <c r="C72" s="59"/>
      <c r="D72" s="271"/>
      <c r="E72" s="59"/>
      <c r="F72" s="272"/>
      <c r="G72" s="59"/>
      <c r="H72" s="273"/>
      <c r="I72" s="250"/>
      <c r="J72" s="274"/>
      <c r="K72" s="171" t="str">
        <f t="shared" si="3"/>
        <v/>
      </c>
      <c r="L72" s="102" t="str">
        <f t="shared" si="4"/>
        <v/>
      </c>
      <c r="M72" s="176" t="str">
        <f t="shared" si="5"/>
        <v/>
      </c>
    </row>
    <row r="73" spans="2:13" x14ac:dyDescent="0.25">
      <c r="B73" s="431" t="str">
        <f t="shared" si="6"/>
        <v/>
      </c>
      <c r="C73" s="59"/>
      <c r="D73" s="271"/>
      <c r="E73" s="59"/>
      <c r="F73" s="272"/>
      <c r="G73" s="59"/>
      <c r="H73" s="273"/>
      <c r="I73" s="250"/>
      <c r="J73" s="274"/>
      <c r="K73" s="171" t="str">
        <f t="shared" si="3"/>
        <v/>
      </c>
      <c r="L73" s="102" t="str">
        <f t="shared" si="4"/>
        <v/>
      </c>
      <c r="M73" s="176" t="str">
        <f t="shared" si="5"/>
        <v/>
      </c>
    </row>
    <row r="74" spans="2:13" x14ac:dyDescent="0.25">
      <c r="B74" s="431" t="str">
        <f t="shared" si="6"/>
        <v/>
      </c>
      <c r="C74" s="59"/>
      <c r="D74" s="271"/>
      <c r="E74" s="59"/>
      <c r="F74" s="272"/>
      <c r="G74" s="59"/>
      <c r="H74" s="273"/>
      <c r="I74" s="250"/>
      <c r="J74" s="274"/>
      <c r="K74" s="171" t="str">
        <f t="shared" si="3"/>
        <v/>
      </c>
      <c r="L74" s="102" t="str">
        <f t="shared" si="4"/>
        <v/>
      </c>
      <c r="M74" s="176" t="str">
        <f t="shared" si="5"/>
        <v/>
      </c>
    </row>
    <row r="75" spans="2:13" x14ac:dyDescent="0.25">
      <c r="B75" s="431" t="str">
        <f t="shared" si="6"/>
        <v/>
      </c>
      <c r="C75" s="59"/>
      <c r="D75" s="271"/>
      <c r="E75" s="59"/>
      <c r="F75" s="272"/>
      <c r="G75" s="59"/>
      <c r="H75" s="273"/>
      <c r="I75" s="250"/>
      <c r="J75" s="274"/>
      <c r="K75" s="171" t="str">
        <f t="shared" si="3"/>
        <v/>
      </c>
      <c r="L75" s="102" t="str">
        <f t="shared" si="4"/>
        <v/>
      </c>
      <c r="M75" s="176" t="str">
        <f t="shared" si="5"/>
        <v/>
      </c>
    </row>
    <row r="76" spans="2:13" x14ac:dyDescent="0.25">
      <c r="B76" s="431" t="str">
        <f t="shared" si="6"/>
        <v/>
      </c>
      <c r="C76" s="59"/>
      <c r="D76" s="271"/>
      <c r="E76" s="59"/>
      <c r="F76" s="272"/>
      <c r="G76" s="59"/>
      <c r="H76" s="273"/>
      <c r="I76" s="250"/>
      <c r="J76" s="274"/>
      <c r="K76" s="171" t="str">
        <f t="shared" si="3"/>
        <v/>
      </c>
      <c r="L76" s="102" t="str">
        <f t="shared" si="4"/>
        <v/>
      </c>
      <c r="M76" s="176" t="str">
        <f t="shared" si="5"/>
        <v/>
      </c>
    </row>
    <row r="77" spans="2:13" x14ac:dyDescent="0.25">
      <c r="B77" s="431" t="str">
        <f t="shared" si="6"/>
        <v/>
      </c>
      <c r="C77" s="59"/>
      <c r="D77" s="271"/>
      <c r="E77" s="59"/>
      <c r="F77" s="272"/>
      <c r="G77" s="59"/>
      <c r="H77" s="273"/>
      <c r="I77" s="250"/>
      <c r="J77" s="274"/>
      <c r="K77" s="171" t="str">
        <f t="shared" si="3"/>
        <v/>
      </c>
      <c r="L77" s="102" t="str">
        <f t="shared" si="4"/>
        <v/>
      </c>
      <c r="M77" s="176" t="str">
        <f t="shared" si="5"/>
        <v/>
      </c>
    </row>
    <row r="78" spans="2:13" x14ac:dyDescent="0.25">
      <c r="B78" s="431" t="str">
        <f t="shared" si="6"/>
        <v/>
      </c>
      <c r="C78" s="59"/>
      <c r="D78" s="271"/>
      <c r="E78" s="59"/>
      <c r="F78" s="272"/>
      <c r="G78" s="59"/>
      <c r="H78" s="273"/>
      <c r="I78" s="250"/>
      <c r="J78" s="274"/>
      <c r="K78" s="171" t="str">
        <f t="shared" si="3"/>
        <v/>
      </c>
      <c r="L78" s="102" t="str">
        <f t="shared" si="4"/>
        <v/>
      </c>
      <c r="M78" s="176" t="str">
        <f t="shared" si="5"/>
        <v/>
      </c>
    </row>
    <row r="79" spans="2:13" x14ac:dyDescent="0.25">
      <c r="B79" s="431" t="str">
        <f t="shared" si="6"/>
        <v/>
      </c>
      <c r="C79" s="59"/>
      <c r="D79" s="271"/>
      <c r="E79" s="59"/>
      <c r="F79" s="272"/>
      <c r="G79" s="59"/>
      <c r="H79" s="273"/>
      <c r="I79" s="250"/>
      <c r="J79" s="274"/>
      <c r="K79" s="171" t="str">
        <f t="shared" si="3"/>
        <v/>
      </c>
      <c r="L79" s="102" t="str">
        <f t="shared" si="4"/>
        <v/>
      </c>
      <c r="M79" s="176" t="str">
        <f t="shared" si="5"/>
        <v/>
      </c>
    </row>
    <row r="80" spans="2:13" x14ac:dyDescent="0.25">
      <c r="B80" s="431" t="str">
        <f t="shared" si="6"/>
        <v/>
      </c>
      <c r="C80" s="59"/>
      <c r="D80" s="271"/>
      <c r="E80" s="59"/>
      <c r="F80" s="272"/>
      <c r="G80" s="59"/>
      <c r="H80" s="273"/>
      <c r="I80" s="250"/>
      <c r="J80" s="274"/>
      <c r="K80" s="171" t="str">
        <f t="shared" si="3"/>
        <v/>
      </c>
      <c r="L80" s="102" t="str">
        <f t="shared" si="4"/>
        <v/>
      </c>
      <c r="M80" s="176" t="str">
        <f t="shared" si="5"/>
        <v/>
      </c>
    </row>
    <row r="81" spans="2:13" x14ac:dyDescent="0.25">
      <c r="B81" s="431" t="str">
        <f t="shared" si="6"/>
        <v/>
      </c>
      <c r="C81" s="59"/>
      <c r="D81" s="271"/>
      <c r="E81" s="59"/>
      <c r="F81" s="272"/>
      <c r="G81" s="59"/>
      <c r="H81" s="273"/>
      <c r="I81" s="250"/>
      <c r="J81" s="274"/>
      <c r="K81" s="171" t="str">
        <f t="shared" si="3"/>
        <v/>
      </c>
      <c r="L81" s="102" t="str">
        <f t="shared" si="4"/>
        <v/>
      </c>
      <c r="M81" s="176" t="str">
        <f t="shared" si="5"/>
        <v/>
      </c>
    </row>
    <row r="82" spans="2:13" x14ac:dyDescent="0.25">
      <c r="B82" s="431" t="str">
        <f t="shared" si="6"/>
        <v/>
      </c>
      <c r="C82" s="59"/>
      <c r="D82" s="271"/>
      <c r="E82" s="59"/>
      <c r="F82" s="272"/>
      <c r="G82" s="59"/>
      <c r="H82" s="273"/>
      <c r="I82" s="250"/>
      <c r="J82" s="274"/>
      <c r="K82" s="171" t="str">
        <f t="shared" si="3"/>
        <v/>
      </c>
      <c r="L82" s="102" t="str">
        <f t="shared" si="4"/>
        <v/>
      </c>
      <c r="M82" s="176" t="str">
        <f t="shared" si="5"/>
        <v/>
      </c>
    </row>
    <row r="83" spans="2:13" x14ac:dyDescent="0.25">
      <c r="B83" s="431" t="str">
        <f t="shared" si="6"/>
        <v/>
      </c>
      <c r="C83" s="59"/>
      <c r="D83" s="271"/>
      <c r="E83" s="59"/>
      <c r="F83" s="272"/>
      <c r="G83" s="59"/>
      <c r="H83" s="273"/>
      <c r="I83" s="250"/>
      <c r="J83" s="274"/>
      <c r="K83" s="171" t="str">
        <f t="shared" si="3"/>
        <v/>
      </c>
      <c r="L83" s="102" t="str">
        <f t="shared" si="4"/>
        <v/>
      </c>
      <c r="M83" s="176" t="str">
        <f t="shared" si="5"/>
        <v/>
      </c>
    </row>
    <row r="84" spans="2:13" x14ac:dyDescent="0.25">
      <c r="B84" s="431" t="str">
        <f t="shared" si="6"/>
        <v/>
      </c>
      <c r="C84" s="59"/>
      <c r="D84" s="271"/>
      <c r="E84" s="59"/>
      <c r="F84" s="272"/>
      <c r="G84" s="59"/>
      <c r="H84" s="273"/>
      <c r="I84" s="250"/>
      <c r="J84" s="274"/>
      <c r="K84" s="171" t="str">
        <f t="shared" si="3"/>
        <v/>
      </c>
      <c r="L84" s="102" t="str">
        <f t="shared" si="4"/>
        <v/>
      </c>
      <c r="M84" s="176" t="str">
        <f t="shared" si="5"/>
        <v/>
      </c>
    </row>
    <row r="85" spans="2:13" x14ac:dyDescent="0.25">
      <c r="B85" s="431" t="str">
        <f t="shared" si="6"/>
        <v/>
      </c>
      <c r="C85" s="59"/>
      <c r="D85" s="271"/>
      <c r="E85" s="59"/>
      <c r="F85" s="272"/>
      <c r="G85" s="59"/>
      <c r="H85" s="273"/>
      <c r="I85" s="250"/>
      <c r="J85" s="274"/>
      <c r="K85" s="171" t="str">
        <f t="shared" si="3"/>
        <v/>
      </c>
      <c r="L85" s="102" t="str">
        <f t="shared" si="4"/>
        <v/>
      </c>
      <c r="M85" s="176" t="str">
        <f t="shared" si="5"/>
        <v/>
      </c>
    </row>
    <row r="86" spans="2:13" x14ac:dyDescent="0.25">
      <c r="B86" s="431" t="str">
        <f t="shared" si="6"/>
        <v/>
      </c>
      <c r="C86" s="59"/>
      <c r="D86" s="271"/>
      <c r="E86" s="59"/>
      <c r="F86" s="272"/>
      <c r="G86" s="59"/>
      <c r="H86" s="273"/>
      <c r="I86" s="250"/>
      <c r="J86" s="274"/>
      <c r="K86" s="171" t="str">
        <f t="shared" si="3"/>
        <v/>
      </c>
      <c r="L86" s="102" t="str">
        <f t="shared" si="4"/>
        <v/>
      </c>
      <c r="M86" s="176" t="str">
        <f t="shared" si="5"/>
        <v/>
      </c>
    </row>
    <row r="87" spans="2:13" x14ac:dyDescent="0.25">
      <c r="B87" s="431" t="str">
        <f t="shared" si="6"/>
        <v/>
      </c>
      <c r="C87" s="59"/>
      <c r="D87" s="271"/>
      <c r="E87" s="59"/>
      <c r="F87" s="272"/>
      <c r="G87" s="59"/>
      <c r="H87" s="273"/>
      <c r="I87" s="250"/>
      <c r="J87" s="274"/>
      <c r="K87" s="171" t="str">
        <f t="shared" si="3"/>
        <v/>
      </c>
      <c r="L87" s="102" t="str">
        <f t="shared" si="4"/>
        <v/>
      </c>
      <c r="M87" s="176" t="str">
        <f t="shared" si="5"/>
        <v/>
      </c>
    </row>
    <row r="88" spans="2:13" x14ac:dyDescent="0.25">
      <c r="B88" s="431" t="str">
        <f t="shared" si="6"/>
        <v/>
      </c>
      <c r="C88" s="59"/>
      <c r="D88" s="271"/>
      <c r="E88" s="59"/>
      <c r="F88" s="272"/>
      <c r="G88" s="59"/>
      <c r="H88" s="273"/>
      <c r="I88" s="250"/>
      <c r="J88" s="274"/>
      <c r="K88" s="171" t="str">
        <f t="shared" si="3"/>
        <v/>
      </c>
      <c r="L88" s="102" t="str">
        <f t="shared" si="4"/>
        <v/>
      </c>
      <c r="M88" s="176" t="str">
        <f t="shared" si="5"/>
        <v/>
      </c>
    </row>
    <row r="89" spans="2:13" x14ac:dyDescent="0.25">
      <c r="B89" s="431" t="str">
        <f t="shared" si="6"/>
        <v/>
      </c>
      <c r="C89" s="59"/>
      <c r="D89" s="271"/>
      <c r="E89" s="59"/>
      <c r="F89" s="272"/>
      <c r="G89" s="59"/>
      <c r="H89" s="273"/>
      <c r="I89" s="250"/>
      <c r="J89" s="274"/>
      <c r="K89" s="171" t="str">
        <f t="shared" si="3"/>
        <v/>
      </c>
      <c r="L89" s="102" t="str">
        <f t="shared" si="4"/>
        <v/>
      </c>
      <c r="M89" s="176" t="str">
        <f t="shared" si="5"/>
        <v/>
      </c>
    </row>
    <row r="90" spans="2:13" x14ac:dyDescent="0.25">
      <c r="B90" s="431" t="str">
        <f t="shared" si="6"/>
        <v/>
      </c>
      <c r="C90" s="59"/>
      <c r="D90" s="271"/>
      <c r="E90" s="59"/>
      <c r="F90" s="272"/>
      <c r="G90" s="59"/>
      <c r="H90" s="273"/>
      <c r="I90" s="250"/>
      <c r="J90" s="274"/>
      <c r="K90" s="171" t="str">
        <f t="shared" si="3"/>
        <v/>
      </c>
      <c r="L90" s="102" t="str">
        <f t="shared" si="4"/>
        <v/>
      </c>
      <c r="M90" s="176" t="str">
        <f t="shared" si="5"/>
        <v/>
      </c>
    </row>
    <row r="91" spans="2:13" x14ac:dyDescent="0.25">
      <c r="B91" s="431" t="str">
        <f t="shared" si="6"/>
        <v/>
      </c>
      <c r="C91" s="59"/>
      <c r="D91" s="271"/>
      <c r="E91" s="59"/>
      <c r="F91" s="272"/>
      <c r="G91" s="59"/>
      <c r="H91" s="273"/>
      <c r="I91" s="250"/>
      <c r="J91" s="274"/>
      <c r="K91" s="171" t="str">
        <f t="shared" si="3"/>
        <v/>
      </c>
      <c r="L91" s="102" t="str">
        <f t="shared" si="4"/>
        <v/>
      </c>
      <c r="M91" s="176" t="str">
        <f t="shared" si="5"/>
        <v/>
      </c>
    </row>
    <row r="92" spans="2:13" x14ac:dyDescent="0.25">
      <c r="B92" s="431" t="str">
        <f t="shared" si="6"/>
        <v/>
      </c>
      <c r="C92" s="59"/>
      <c r="D92" s="271"/>
      <c r="E92" s="59"/>
      <c r="F92" s="272"/>
      <c r="G92" s="59"/>
      <c r="H92" s="273"/>
      <c r="I92" s="250"/>
      <c r="J92" s="274"/>
      <c r="K92" s="171" t="str">
        <f t="shared" si="3"/>
        <v/>
      </c>
      <c r="L92" s="102" t="str">
        <f t="shared" si="4"/>
        <v/>
      </c>
      <c r="M92" s="176" t="str">
        <f t="shared" si="5"/>
        <v/>
      </c>
    </row>
    <row r="93" spans="2:13" x14ac:dyDescent="0.25">
      <c r="B93" s="431" t="str">
        <f t="shared" si="6"/>
        <v/>
      </c>
      <c r="C93" s="59"/>
      <c r="D93" s="271"/>
      <c r="E93" s="59"/>
      <c r="F93" s="272"/>
      <c r="G93" s="59"/>
      <c r="H93" s="273"/>
      <c r="I93" s="250"/>
      <c r="J93" s="274"/>
      <c r="K93" s="171" t="str">
        <f t="shared" si="3"/>
        <v/>
      </c>
      <c r="L93" s="102" t="str">
        <f t="shared" si="4"/>
        <v/>
      </c>
      <c r="M93" s="176" t="str">
        <f t="shared" si="5"/>
        <v/>
      </c>
    </row>
    <row r="94" spans="2:13" x14ac:dyDescent="0.25">
      <c r="B94" s="431" t="str">
        <f t="shared" si="6"/>
        <v/>
      </c>
      <c r="C94" s="59"/>
      <c r="D94" s="271"/>
      <c r="E94" s="59"/>
      <c r="F94" s="272"/>
      <c r="G94" s="59"/>
      <c r="H94" s="273"/>
      <c r="I94" s="250"/>
      <c r="J94" s="274"/>
      <c r="K94" s="171" t="str">
        <f t="shared" si="3"/>
        <v/>
      </c>
      <c r="L94" s="102" t="str">
        <f t="shared" si="4"/>
        <v/>
      </c>
      <c r="M94" s="176" t="str">
        <f t="shared" si="5"/>
        <v/>
      </c>
    </row>
    <row r="95" spans="2:13" x14ac:dyDescent="0.25">
      <c r="B95" s="431" t="str">
        <f t="shared" si="6"/>
        <v/>
      </c>
      <c r="C95" s="59"/>
      <c r="D95" s="271"/>
      <c r="E95" s="59"/>
      <c r="F95" s="272"/>
      <c r="G95" s="59"/>
      <c r="H95" s="273"/>
      <c r="I95" s="250"/>
      <c r="J95" s="274"/>
      <c r="K95" s="171" t="str">
        <f t="shared" si="3"/>
        <v/>
      </c>
      <c r="L95" s="102" t="str">
        <f t="shared" si="4"/>
        <v/>
      </c>
      <c r="M95" s="176" t="str">
        <f t="shared" si="5"/>
        <v/>
      </c>
    </row>
    <row r="96" spans="2:13" x14ac:dyDescent="0.25">
      <c r="B96" s="431" t="str">
        <f t="shared" si="6"/>
        <v/>
      </c>
      <c r="C96" s="59"/>
      <c r="D96" s="271"/>
      <c r="E96" s="59"/>
      <c r="F96" s="272"/>
      <c r="G96" s="59"/>
      <c r="H96" s="273"/>
      <c r="I96" s="250"/>
      <c r="J96" s="274"/>
      <c r="K96" s="171" t="str">
        <f t="shared" ref="K96:K159" si="7">IF(B96&lt;&gt;"",+J96*I96,"")</f>
        <v/>
      </c>
      <c r="L96" s="102" t="str">
        <f t="shared" si="4"/>
        <v/>
      </c>
      <c r="M96" s="176" t="str">
        <f t="shared" si="5"/>
        <v/>
      </c>
    </row>
    <row r="97" spans="2:13" x14ac:dyDescent="0.25">
      <c r="B97" s="431" t="str">
        <f t="shared" si="6"/>
        <v/>
      </c>
      <c r="C97" s="59"/>
      <c r="D97" s="271"/>
      <c r="E97" s="59"/>
      <c r="F97" s="272"/>
      <c r="G97" s="59"/>
      <c r="H97" s="273"/>
      <c r="I97" s="250"/>
      <c r="J97" s="274"/>
      <c r="K97" s="171" t="str">
        <f t="shared" si="7"/>
        <v/>
      </c>
      <c r="L97" s="102" t="str">
        <f t="shared" ref="L97:L160" si="8">CONCATENATE(C97,D97)</f>
        <v/>
      </c>
      <c r="M97" s="176" t="str">
        <f t="shared" ref="M97:M160" si="9">IF(AND(B97&lt;&gt;"",COUNTIF(L$32:L$431,$L97)&gt;1),"Član je upisan više puta","")</f>
        <v/>
      </c>
    </row>
    <row r="98" spans="2:13" x14ac:dyDescent="0.25">
      <c r="B98" s="431" t="str">
        <f t="shared" ref="B98:B161" si="10">IF(C98&lt;&gt;"",IF(B96="R.b.",1,B97+1),"")</f>
        <v/>
      </c>
      <c r="C98" s="59"/>
      <c r="D98" s="271"/>
      <c r="E98" s="59"/>
      <c r="F98" s="272"/>
      <c r="G98" s="59"/>
      <c r="H98" s="273"/>
      <c r="I98" s="250"/>
      <c r="J98" s="274"/>
      <c r="K98" s="171" t="str">
        <f t="shared" si="7"/>
        <v/>
      </c>
      <c r="L98" s="102" t="str">
        <f t="shared" si="8"/>
        <v/>
      </c>
      <c r="M98" s="176" t="str">
        <f t="shared" si="9"/>
        <v/>
      </c>
    </row>
    <row r="99" spans="2:13" x14ac:dyDescent="0.25">
      <c r="B99" s="431" t="str">
        <f t="shared" si="10"/>
        <v/>
      </c>
      <c r="C99" s="59"/>
      <c r="D99" s="271"/>
      <c r="E99" s="59"/>
      <c r="F99" s="272"/>
      <c r="G99" s="59"/>
      <c r="H99" s="273"/>
      <c r="I99" s="250"/>
      <c r="J99" s="274"/>
      <c r="K99" s="171" t="str">
        <f t="shared" si="7"/>
        <v/>
      </c>
      <c r="L99" s="102" t="str">
        <f t="shared" si="8"/>
        <v/>
      </c>
      <c r="M99" s="176" t="str">
        <f t="shared" si="9"/>
        <v/>
      </c>
    </row>
    <row r="100" spans="2:13" x14ac:dyDescent="0.25">
      <c r="B100" s="431" t="str">
        <f t="shared" si="10"/>
        <v/>
      </c>
      <c r="C100" s="59"/>
      <c r="D100" s="271"/>
      <c r="E100" s="59"/>
      <c r="F100" s="272"/>
      <c r="G100" s="59"/>
      <c r="H100" s="273"/>
      <c r="I100" s="250"/>
      <c r="J100" s="274"/>
      <c r="K100" s="171" t="str">
        <f t="shared" si="7"/>
        <v/>
      </c>
      <c r="L100" s="102" t="str">
        <f t="shared" si="8"/>
        <v/>
      </c>
      <c r="M100" s="176" t="str">
        <f t="shared" si="9"/>
        <v/>
      </c>
    </row>
    <row r="101" spans="2:13" x14ac:dyDescent="0.25">
      <c r="B101" s="431" t="str">
        <f t="shared" si="10"/>
        <v/>
      </c>
      <c r="C101" s="59"/>
      <c r="D101" s="271"/>
      <c r="E101" s="59"/>
      <c r="F101" s="272"/>
      <c r="G101" s="59"/>
      <c r="H101" s="273"/>
      <c r="I101" s="250"/>
      <c r="J101" s="274"/>
      <c r="K101" s="171" t="str">
        <f t="shared" si="7"/>
        <v/>
      </c>
      <c r="L101" s="102" t="str">
        <f t="shared" si="8"/>
        <v/>
      </c>
      <c r="M101" s="176" t="str">
        <f t="shared" si="9"/>
        <v/>
      </c>
    </row>
    <row r="102" spans="2:13" x14ac:dyDescent="0.25">
      <c r="B102" s="431" t="str">
        <f t="shared" si="10"/>
        <v/>
      </c>
      <c r="C102" s="59"/>
      <c r="D102" s="271"/>
      <c r="E102" s="59"/>
      <c r="F102" s="272"/>
      <c r="G102" s="59"/>
      <c r="H102" s="273"/>
      <c r="I102" s="250"/>
      <c r="J102" s="274"/>
      <c r="K102" s="171" t="str">
        <f t="shared" si="7"/>
        <v/>
      </c>
      <c r="L102" s="102" t="str">
        <f t="shared" si="8"/>
        <v/>
      </c>
      <c r="M102" s="176" t="str">
        <f t="shared" si="9"/>
        <v/>
      </c>
    </row>
    <row r="103" spans="2:13" x14ac:dyDescent="0.25">
      <c r="B103" s="431" t="str">
        <f t="shared" si="10"/>
        <v/>
      </c>
      <c r="C103" s="59"/>
      <c r="D103" s="271"/>
      <c r="E103" s="59"/>
      <c r="F103" s="272"/>
      <c r="G103" s="59"/>
      <c r="H103" s="273"/>
      <c r="I103" s="250"/>
      <c r="J103" s="274"/>
      <c r="K103" s="171" t="str">
        <f t="shared" si="7"/>
        <v/>
      </c>
      <c r="L103" s="102" t="str">
        <f t="shared" si="8"/>
        <v/>
      </c>
      <c r="M103" s="176" t="str">
        <f t="shared" si="9"/>
        <v/>
      </c>
    </row>
    <row r="104" spans="2:13" x14ac:dyDescent="0.25">
      <c r="B104" s="431" t="str">
        <f t="shared" si="10"/>
        <v/>
      </c>
      <c r="C104" s="59"/>
      <c r="D104" s="271"/>
      <c r="E104" s="59"/>
      <c r="F104" s="272"/>
      <c r="G104" s="59"/>
      <c r="H104" s="273"/>
      <c r="I104" s="250"/>
      <c r="J104" s="274"/>
      <c r="K104" s="171" t="str">
        <f t="shared" si="7"/>
        <v/>
      </c>
      <c r="L104" s="102" t="str">
        <f t="shared" si="8"/>
        <v/>
      </c>
      <c r="M104" s="176" t="str">
        <f t="shared" si="9"/>
        <v/>
      </c>
    </row>
    <row r="105" spans="2:13" x14ac:dyDescent="0.25">
      <c r="B105" s="431" t="str">
        <f t="shared" si="10"/>
        <v/>
      </c>
      <c r="C105" s="59"/>
      <c r="D105" s="271"/>
      <c r="E105" s="59"/>
      <c r="F105" s="272"/>
      <c r="G105" s="59"/>
      <c r="H105" s="273"/>
      <c r="I105" s="250"/>
      <c r="J105" s="274"/>
      <c r="K105" s="171" t="str">
        <f t="shared" si="7"/>
        <v/>
      </c>
      <c r="L105" s="102" t="str">
        <f t="shared" si="8"/>
        <v/>
      </c>
      <c r="M105" s="176" t="str">
        <f t="shared" si="9"/>
        <v/>
      </c>
    </row>
    <row r="106" spans="2:13" x14ac:dyDescent="0.25">
      <c r="B106" s="431" t="str">
        <f t="shared" si="10"/>
        <v/>
      </c>
      <c r="C106" s="59"/>
      <c r="D106" s="271"/>
      <c r="E106" s="59"/>
      <c r="F106" s="272"/>
      <c r="G106" s="59"/>
      <c r="H106" s="273"/>
      <c r="I106" s="250"/>
      <c r="J106" s="274"/>
      <c r="K106" s="171" t="str">
        <f t="shared" si="7"/>
        <v/>
      </c>
      <c r="L106" s="102" t="str">
        <f t="shared" si="8"/>
        <v/>
      </c>
      <c r="M106" s="176" t="str">
        <f t="shared" si="9"/>
        <v/>
      </c>
    </row>
    <row r="107" spans="2:13" x14ac:dyDescent="0.25">
      <c r="B107" s="431" t="str">
        <f t="shared" si="10"/>
        <v/>
      </c>
      <c r="C107" s="59"/>
      <c r="D107" s="271"/>
      <c r="E107" s="59"/>
      <c r="F107" s="272"/>
      <c r="G107" s="59"/>
      <c r="H107" s="273"/>
      <c r="I107" s="250"/>
      <c r="J107" s="274"/>
      <c r="K107" s="171" t="str">
        <f t="shared" si="7"/>
        <v/>
      </c>
      <c r="L107" s="102" t="str">
        <f t="shared" si="8"/>
        <v/>
      </c>
      <c r="M107" s="176" t="str">
        <f t="shared" si="9"/>
        <v/>
      </c>
    </row>
    <row r="108" spans="2:13" x14ac:dyDescent="0.25">
      <c r="B108" s="431" t="str">
        <f t="shared" si="10"/>
        <v/>
      </c>
      <c r="C108" s="59"/>
      <c r="D108" s="271"/>
      <c r="E108" s="59"/>
      <c r="F108" s="272"/>
      <c r="G108" s="59"/>
      <c r="H108" s="273"/>
      <c r="I108" s="250"/>
      <c r="J108" s="274"/>
      <c r="K108" s="171" t="str">
        <f t="shared" si="7"/>
        <v/>
      </c>
      <c r="L108" s="102" t="str">
        <f t="shared" si="8"/>
        <v/>
      </c>
      <c r="M108" s="176" t="str">
        <f t="shared" si="9"/>
        <v/>
      </c>
    </row>
    <row r="109" spans="2:13" x14ac:dyDescent="0.25">
      <c r="B109" s="431" t="str">
        <f t="shared" si="10"/>
        <v/>
      </c>
      <c r="C109" s="59"/>
      <c r="D109" s="271"/>
      <c r="E109" s="59"/>
      <c r="F109" s="272"/>
      <c r="G109" s="59"/>
      <c r="H109" s="273"/>
      <c r="I109" s="250"/>
      <c r="J109" s="274"/>
      <c r="K109" s="171" t="str">
        <f t="shared" si="7"/>
        <v/>
      </c>
      <c r="L109" s="102" t="str">
        <f t="shared" si="8"/>
        <v/>
      </c>
      <c r="M109" s="176" t="str">
        <f t="shared" si="9"/>
        <v/>
      </c>
    </row>
    <row r="110" spans="2:13" x14ac:dyDescent="0.25">
      <c r="B110" s="431" t="str">
        <f t="shared" si="10"/>
        <v/>
      </c>
      <c r="C110" s="59"/>
      <c r="D110" s="271"/>
      <c r="E110" s="59"/>
      <c r="F110" s="272"/>
      <c r="G110" s="59"/>
      <c r="H110" s="273"/>
      <c r="I110" s="250"/>
      <c r="J110" s="274"/>
      <c r="K110" s="171" t="str">
        <f t="shared" si="7"/>
        <v/>
      </c>
      <c r="L110" s="102" t="str">
        <f t="shared" si="8"/>
        <v/>
      </c>
      <c r="M110" s="176" t="str">
        <f t="shared" si="9"/>
        <v/>
      </c>
    </row>
    <row r="111" spans="2:13" x14ac:dyDescent="0.25">
      <c r="B111" s="431" t="str">
        <f t="shared" si="10"/>
        <v/>
      </c>
      <c r="C111" s="59"/>
      <c r="D111" s="271"/>
      <c r="E111" s="59"/>
      <c r="F111" s="272"/>
      <c r="G111" s="59"/>
      <c r="H111" s="273"/>
      <c r="I111" s="250"/>
      <c r="J111" s="274"/>
      <c r="K111" s="171" t="str">
        <f t="shared" si="7"/>
        <v/>
      </c>
      <c r="L111" s="102" t="str">
        <f t="shared" si="8"/>
        <v/>
      </c>
      <c r="M111" s="176" t="str">
        <f t="shared" si="9"/>
        <v/>
      </c>
    </row>
    <row r="112" spans="2:13" x14ac:dyDescent="0.25">
      <c r="B112" s="431" t="str">
        <f t="shared" si="10"/>
        <v/>
      </c>
      <c r="C112" s="59"/>
      <c r="D112" s="271"/>
      <c r="E112" s="59"/>
      <c r="F112" s="272"/>
      <c r="G112" s="59"/>
      <c r="H112" s="273"/>
      <c r="I112" s="250"/>
      <c r="J112" s="274"/>
      <c r="K112" s="171" t="str">
        <f t="shared" si="7"/>
        <v/>
      </c>
      <c r="L112" s="102" t="str">
        <f t="shared" si="8"/>
        <v/>
      </c>
      <c r="M112" s="176" t="str">
        <f t="shared" si="9"/>
        <v/>
      </c>
    </row>
    <row r="113" spans="2:13" x14ac:dyDescent="0.25">
      <c r="B113" s="431" t="str">
        <f t="shared" si="10"/>
        <v/>
      </c>
      <c r="C113" s="59"/>
      <c r="D113" s="271"/>
      <c r="E113" s="59"/>
      <c r="F113" s="272"/>
      <c r="G113" s="59"/>
      <c r="H113" s="273"/>
      <c r="I113" s="250"/>
      <c r="J113" s="274"/>
      <c r="K113" s="171" t="str">
        <f t="shared" si="7"/>
        <v/>
      </c>
      <c r="L113" s="102" t="str">
        <f t="shared" si="8"/>
        <v/>
      </c>
      <c r="M113" s="176" t="str">
        <f t="shared" si="9"/>
        <v/>
      </c>
    </row>
    <row r="114" spans="2:13" x14ac:dyDescent="0.25">
      <c r="B114" s="431" t="str">
        <f t="shared" si="10"/>
        <v/>
      </c>
      <c r="C114" s="59"/>
      <c r="D114" s="271"/>
      <c r="E114" s="59"/>
      <c r="F114" s="272"/>
      <c r="G114" s="59"/>
      <c r="H114" s="273"/>
      <c r="I114" s="250"/>
      <c r="J114" s="274"/>
      <c r="K114" s="171" t="str">
        <f t="shared" si="7"/>
        <v/>
      </c>
      <c r="L114" s="102" t="str">
        <f t="shared" si="8"/>
        <v/>
      </c>
      <c r="M114" s="176" t="str">
        <f t="shared" si="9"/>
        <v/>
      </c>
    </row>
    <row r="115" spans="2:13" x14ac:dyDescent="0.25">
      <c r="B115" s="431" t="str">
        <f t="shared" si="10"/>
        <v/>
      </c>
      <c r="C115" s="59"/>
      <c r="D115" s="271"/>
      <c r="E115" s="59"/>
      <c r="F115" s="272"/>
      <c r="G115" s="59"/>
      <c r="H115" s="273"/>
      <c r="I115" s="250"/>
      <c r="J115" s="274"/>
      <c r="K115" s="171" t="str">
        <f t="shared" si="7"/>
        <v/>
      </c>
      <c r="L115" s="102" t="str">
        <f t="shared" si="8"/>
        <v/>
      </c>
      <c r="M115" s="176" t="str">
        <f t="shared" si="9"/>
        <v/>
      </c>
    </row>
    <row r="116" spans="2:13" x14ac:dyDescent="0.25">
      <c r="B116" s="431" t="str">
        <f t="shared" si="10"/>
        <v/>
      </c>
      <c r="C116" s="59"/>
      <c r="D116" s="271"/>
      <c r="E116" s="59"/>
      <c r="F116" s="272"/>
      <c r="G116" s="59"/>
      <c r="H116" s="273"/>
      <c r="I116" s="250"/>
      <c r="J116" s="274"/>
      <c r="K116" s="171" t="str">
        <f t="shared" si="7"/>
        <v/>
      </c>
      <c r="L116" s="102" t="str">
        <f t="shared" si="8"/>
        <v/>
      </c>
      <c r="M116" s="176" t="str">
        <f t="shared" si="9"/>
        <v/>
      </c>
    </row>
    <row r="117" spans="2:13" x14ac:dyDescent="0.25">
      <c r="B117" s="431" t="str">
        <f t="shared" si="10"/>
        <v/>
      </c>
      <c r="C117" s="59"/>
      <c r="D117" s="271"/>
      <c r="E117" s="59"/>
      <c r="F117" s="272"/>
      <c r="G117" s="59"/>
      <c r="H117" s="273"/>
      <c r="I117" s="250"/>
      <c r="J117" s="274"/>
      <c r="K117" s="171" t="str">
        <f t="shared" si="7"/>
        <v/>
      </c>
      <c r="L117" s="102" t="str">
        <f t="shared" si="8"/>
        <v/>
      </c>
      <c r="M117" s="176" t="str">
        <f t="shared" si="9"/>
        <v/>
      </c>
    </row>
    <row r="118" spans="2:13" x14ac:dyDescent="0.25">
      <c r="B118" s="431" t="str">
        <f t="shared" si="10"/>
        <v/>
      </c>
      <c r="C118" s="59"/>
      <c r="D118" s="271"/>
      <c r="E118" s="59"/>
      <c r="F118" s="272"/>
      <c r="G118" s="59"/>
      <c r="H118" s="273"/>
      <c r="I118" s="250"/>
      <c r="J118" s="274"/>
      <c r="K118" s="171" t="str">
        <f t="shared" si="7"/>
        <v/>
      </c>
      <c r="L118" s="102" t="str">
        <f t="shared" si="8"/>
        <v/>
      </c>
      <c r="M118" s="176" t="str">
        <f t="shared" si="9"/>
        <v/>
      </c>
    </row>
    <row r="119" spans="2:13" x14ac:dyDescent="0.25">
      <c r="B119" s="431" t="str">
        <f t="shared" si="10"/>
        <v/>
      </c>
      <c r="C119" s="59"/>
      <c r="D119" s="271"/>
      <c r="E119" s="59"/>
      <c r="F119" s="272"/>
      <c r="G119" s="59"/>
      <c r="H119" s="273"/>
      <c r="I119" s="250"/>
      <c r="J119" s="274"/>
      <c r="K119" s="171" t="str">
        <f t="shared" si="7"/>
        <v/>
      </c>
      <c r="L119" s="102" t="str">
        <f t="shared" si="8"/>
        <v/>
      </c>
      <c r="M119" s="176" t="str">
        <f t="shared" si="9"/>
        <v/>
      </c>
    </row>
    <row r="120" spans="2:13" x14ac:dyDescent="0.25">
      <c r="B120" s="431" t="str">
        <f t="shared" si="10"/>
        <v/>
      </c>
      <c r="C120" s="59"/>
      <c r="D120" s="271"/>
      <c r="E120" s="59"/>
      <c r="F120" s="272"/>
      <c r="G120" s="59"/>
      <c r="H120" s="273"/>
      <c r="I120" s="250"/>
      <c r="J120" s="274"/>
      <c r="K120" s="171" t="str">
        <f t="shared" si="7"/>
        <v/>
      </c>
      <c r="L120" s="102" t="str">
        <f t="shared" si="8"/>
        <v/>
      </c>
      <c r="M120" s="176" t="str">
        <f t="shared" si="9"/>
        <v/>
      </c>
    </row>
    <row r="121" spans="2:13" x14ac:dyDescent="0.25">
      <c r="B121" s="431" t="str">
        <f t="shared" si="10"/>
        <v/>
      </c>
      <c r="C121" s="59"/>
      <c r="D121" s="271"/>
      <c r="E121" s="59"/>
      <c r="F121" s="272"/>
      <c r="G121" s="59"/>
      <c r="H121" s="273"/>
      <c r="I121" s="250"/>
      <c r="J121" s="274"/>
      <c r="K121" s="171" t="str">
        <f t="shared" si="7"/>
        <v/>
      </c>
      <c r="L121" s="102" t="str">
        <f t="shared" si="8"/>
        <v/>
      </c>
      <c r="M121" s="176" t="str">
        <f t="shared" si="9"/>
        <v/>
      </c>
    </row>
    <row r="122" spans="2:13" x14ac:dyDescent="0.25">
      <c r="B122" s="431" t="str">
        <f t="shared" si="10"/>
        <v/>
      </c>
      <c r="C122" s="59"/>
      <c r="D122" s="271"/>
      <c r="E122" s="59"/>
      <c r="F122" s="272"/>
      <c r="G122" s="59"/>
      <c r="H122" s="273"/>
      <c r="I122" s="250"/>
      <c r="J122" s="274"/>
      <c r="K122" s="171" t="str">
        <f t="shared" si="7"/>
        <v/>
      </c>
      <c r="L122" s="102" t="str">
        <f t="shared" si="8"/>
        <v/>
      </c>
      <c r="M122" s="176" t="str">
        <f t="shared" si="9"/>
        <v/>
      </c>
    </row>
    <row r="123" spans="2:13" x14ac:dyDescent="0.25">
      <c r="B123" s="431" t="str">
        <f t="shared" si="10"/>
        <v/>
      </c>
      <c r="C123" s="59"/>
      <c r="D123" s="271"/>
      <c r="E123" s="59"/>
      <c r="F123" s="272"/>
      <c r="G123" s="59"/>
      <c r="H123" s="273"/>
      <c r="I123" s="250"/>
      <c r="J123" s="274"/>
      <c r="K123" s="171" t="str">
        <f t="shared" si="7"/>
        <v/>
      </c>
      <c r="L123" s="102" t="str">
        <f t="shared" si="8"/>
        <v/>
      </c>
      <c r="M123" s="176" t="str">
        <f t="shared" si="9"/>
        <v/>
      </c>
    </row>
    <row r="124" spans="2:13" x14ac:dyDescent="0.25">
      <c r="B124" s="431" t="str">
        <f t="shared" si="10"/>
        <v/>
      </c>
      <c r="C124" s="59"/>
      <c r="D124" s="271"/>
      <c r="E124" s="59"/>
      <c r="F124" s="272"/>
      <c r="G124" s="59"/>
      <c r="H124" s="273"/>
      <c r="I124" s="250"/>
      <c r="J124" s="274"/>
      <c r="K124" s="171" t="str">
        <f t="shared" si="7"/>
        <v/>
      </c>
      <c r="L124" s="102" t="str">
        <f t="shared" si="8"/>
        <v/>
      </c>
      <c r="M124" s="176" t="str">
        <f t="shared" si="9"/>
        <v/>
      </c>
    </row>
    <row r="125" spans="2:13" x14ac:dyDescent="0.25">
      <c r="B125" s="431" t="str">
        <f t="shared" si="10"/>
        <v/>
      </c>
      <c r="C125" s="59"/>
      <c r="D125" s="271"/>
      <c r="E125" s="59"/>
      <c r="F125" s="272"/>
      <c r="G125" s="59"/>
      <c r="H125" s="273"/>
      <c r="I125" s="250"/>
      <c r="J125" s="274"/>
      <c r="K125" s="171" t="str">
        <f t="shared" si="7"/>
        <v/>
      </c>
      <c r="L125" s="102" t="str">
        <f t="shared" si="8"/>
        <v/>
      </c>
      <c r="M125" s="176" t="str">
        <f t="shared" si="9"/>
        <v/>
      </c>
    </row>
    <row r="126" spans="2:13" x14ac:dyDescent="0.25">
      <c r="B126" s="431" t="str">
        <f t="shared" si="10"/>
        <v/>
      </c>
      <c r="C126" s="59"/>
      <c r="D126" s="271"/>
      <c r="E126" s="59"/>
      <c r="F126" s="272"/>
      <c r="G126" s="59"/>
      <c r="H126" s="273"/>
      <c r="I126" s="250"/>
      <c r="J126" s="274"/>
      <c r="K126" s="171" t="str">
        <f t="shared" si="7"/>
        <v/>
      </c>
      <c r="L126" s="102" t="str">
        <f t="shared" si="8"/>
        <v/>
      </c>
      <c r="M126" s="176" t="str">
        <f t="shared" si="9"/>
        <v/>
      </c>
    </row>
    <row r="127" spans="2:13" x14ac:dyDescent="0.25">
      <c r="B127" s="431" t="str">
        <f t="shared" si="10"/>
        <v/>
      </c>
      <c r="C127" s="59"/>
      <c r="D127" s="271"/>
      <c r="E127" s="59"/>
      <c r="F127" s="272"/>
      <c r="G127" s="59"/>
      <c r="H127" s="273"/>
      <c r="I127" s="250"/>
      <c r="J127" s="274"/>
      <c r="K127" s="171" t="str">
        <f t="shared" si="7"/>
        <v/>
      </c>
      <c r="L127" s="102" t="str">
        <f t="shared" si="8"/>
        <v/>
      </c>
      <c r="M127" s="176" t="str">
        <f t="shared" si="9"/>
        <v/>
      </c>
    </row>
    <row r="128" spans="2:13" x14ac:dyDescent="0.25">
      <c r="B128" s="431" t="str">
        <f t="shared" si="10"/>
        <v/>
      </c>
      <c r="C128" s="59"/>
      <c r="D128" s="271"/>
      <c r="E128" s="59"/>
      <c r="F128" s="272"/>
      <c r="G128" s="59"/>
      <c r="H128" s="273"/>
      <c r="I128" s="250"/>
      <c r="J128" s="274"/>
      <c r="K128" s="171" t="str">
        <f t="shared" si="7"/>
        <v/>
      </c>
      <c r="L128" s="102" t="str">
        <f t="shared" si="8"/>
        <v/>
      </c>
      <c r="M128" s="176" t="str">
        <f t="shared" si="9"/>
        <v/>
      </c>
    </row>
    <row r="129" spans="2:13" x14ac:dyDescent="0.25">
      <c r="B129" s="431" t="str">
        <f t="shared" si="10"/>
        <v/>
      </c>
      <c r="C129" s="59"/>
      <c r="D129" s="271"/>
      <c r="E129" s="59"/>
      <c r="F129" s="272"/>
      <c r="G129" s="59"/>
      <c r="H129" s="273"/>
      <c r="I129" s="250"/>
      <c r="J129" s="274"/>
      <c r="K129" s="171" t="str">
        <f t="shared" si="7"/>
        <v/>
      </c>
      <c r="L129" s="102" t="str">
        <f t="shared" si="8"/>
        <v/>
      </c>
      <c r="M129" s="176" t="str">
        <f t="shared" si="9"/>
        <v/>
      </c>
    </row>
    <row r="130" spans="2:13" x14ac:dyDescent="0.25">
      <c r="B130" s="431" t="str">
        <f t="shared" si="10"/>
        <v/>
      </c>
      <c r="C130" s="59"/>
      <c r="D130" s="271"/>
      <c r="E130" s="59"/>
      <c r="F130" s="272"/>
      <c r="G130" s="59"/>
      <c r="H130" s="273"/>
      <c r="I130" s="250"/>
      <c r="J130" s="274"/>
      <c r="K130" s="171" t="str">
        <f t="shared" si="7"/>
        <v/>
      </c>
      <c r="L130" s="102" t="str">
        <f t="shared" si="8"/>
        <v/>
      </c>
      <c r="M130" s="176" t="str">
        <f t="shared" si="9"/>
        <v/>
      </c>
    </row>
    <row r="131" spans="2:13" x14ac:dyDescent="0.25">
      <c r="B131" s="431" t="str">
        <f t="shared" si="10"/>
        <v/>
      </c>
      <c r="C131" s="59"/>
      <c r="D131" s="271"/>
      <c r="E131" s="59"/>
      <c r="F131" s="272"/>
      <c r="G131" s="59"/>
      <c r="H131" s="273"/>
      <c r="I131" s="250"/>
      <c r="J131" s="274"/>
      <c r="K131" s="171" t="str">
        <f t="shared" si="7"/>
        <v/>
      </c>
      <c r="L131" s="102" t="str">
        <f t="shared" si="8"/>
        <v/>
      </c>
      <c r="M131" s="176" t="str">
        <f t="shared" si="9"/>
        <v/>
      </c>
    </row>
    <row r="132" spans="2:13" x14ac:dyDescent="0.25">
      <c r="B132" s="431" t="str">
        <f t="shared" si="10"/>
        <v/>
      </c>
      <c r="C132" s="59"/>
      <c r="D132" s="271"/>
      <c r="E132" s="59"/>
      <c r="F132" s="272"/>
      <c r="G132" s="59"/>
      <c r="H132" s="273"/>
      <c r="I132" s="250"/>
      <c r="J132" s="274"/>
      <c r="K132" s="171" t="str">
        <f t="shared" si="7"/>
        <v/>
      </c>
      <c r="L132" s="102" t="str">
        <f t="shared" si="8"/>
        <v/>
      </c>
      <c r="M132" s="176" t="str">
        <f t="shared" si="9"/>
        <v/>
      </c>
    </row>
    <row r="133" spans="2:13" x14ac:dyDescent="0.25">
      <c r="B133" s="431" t="str">
        <f t="shared" si="10"/>
        <v/>
      </c>
      <c r="C133" s="59"/>
      <c r="D133" s="271"/>
      <c r="E133" s="59"/>
      <c r="F133" s="272"/>
      <c r="G133" s="59"/>
      <c r="H133" s="273"/>
      <c r="I133" s="250"/>
      <c r="J133" s="274"/>
      <c r="K133" s="171" t="str">
        <f t="shared" si="7"/>
        <v/>
      </c>
      <c r="L133" s="102" t="str">
        <f t="shared" si="8"/>
        <v/>
      </c>
      <c r="M133" s="176" t="str">
        <f t="shared" si="9"/>
        <v/>
      </c>
    </row>
    <row r="134" spans="2:13" x14ac:dyDescent="0.25">
      <c r="B134" s="431" t="str">
        <f t="shared" si="10"/>
        <v/>
      </c>
      <c r="C134" s="59"/>
      <c r="D134" s="271"/>
      <c r="E134" s="59"/>
      <c r="F134" s="272"/>
      <c r="G134" s="59"/>
      <c r="H134" s="273"/>
      <c r="I134" s="250"/>
      <c r="J134" s="274"/>
      <c r="K134" s="171" t="str">
        <f t="shared" si="7"/>
        <v/>
      </c>
      <c r="L134" s="102" t="str">
        <f t="shared" si="8"/>
        <v/>
      </c>
      <c r="M134" s="176" t="str">
        <f t="shared" si="9"/>
        <v/>
      </c>
    </row>
    <row r="135" spans="2:13" x14ac:dyDescent="0.25">
      <c r="B135" s="431" t="str">
        <f t="shared" si="10"/>
        <v/>
      </c>
      <c r="C135" s="59"/>
      <c r="D135" s="271"/>
      <c r="E135" s="59"/>
      <c r="F135" s="272"/>
      <c r="G135" s="59"/>
      <c r="H135" s="273"/>
      <c r="I135" s="250"/>
      <c r="J135" s="274"/>
      <c r="K135" s="171" t="str">
        <f t="shared" si="7"/>
        <v/>
      </c>
      <c r="L135" s="102" t="str">
        <f t="shared" si="8"/>
        <v/>
      </c>
      <c r="M135" s="176" t="str">
        <f t="shared" si="9"/>
        <v/>
      </c>
    </row>
    <row r="136" spans="2:13" x14ac:dyDescent="0.25">
      <c r="B136" s="431" t="str">
        <f t="shared" si="10"/>
        <v/>
      </c>
      <c r="C136" s="59"/>
      <c r="D136" s="271"/>
      <c r="E136" s="59"/>
      <c r="F136" s="272"/>
      <c r="G136" s="59"/>
      <c r="H136" s="273"/>
      <c r="I136" s="250"/>
      <c r="J136" s="274"/>
      <c r="K136" s="171" t="str">
        <f t="shared" si="7"/>
        <v/>
      </c>
      <c r="L136" s="102" t="str">
        <f t="shared" si="8"/>
        <v/>
      </c>
      <c r="M136" s="176" t="str">
        <f t="shared" si="9"/>
        <v/>
      </c>
    </row>
    <row r="137" spans="2:13" x14ac:dyDescent="0.25">
      <c r="B137" s="431" t="str">
        <f t="shared" si="10"/>
        <v/>
      </c>
      <c r="C137" s="59"/>
      <c r="D137" s="271"/>
      <c r="E137" s="59"/>
      <c r="F137" s="272"/>
      <c r="G137" s="59"/>
      <c r="H137" s="273"/>
      <c r="I137" s="250"/>
      <c r="J137" s="274"/>
      <c r="K137" s="171" t="str">
        <f t="shared" si="7"/>
        <v/>
      </c>
      <c r="L137" s="102" t="str">
        <f t="shared" si="8"/>
        <v/>
      </c>
      <c r="M137" s="176" t="str">
        <f t="shared" si="9"/>
        <v/>
      </c>
    </row>
    <row r="138" spans="2:13" x14ac:dyDescent="0.25">
      <c r="B138" s="431" t="str">
        <f t="shared" si="10"/>
        <v/>
      </c>
      <c r="C138" s="59"/>
      <c r="D138" s="271"/>
      <c r="E138" s="59"/>
      <c r="F138" s="272"/>
      <c r="G138" s="59"/>
      <c r="H138" s="273"/>
      <c r="I138" s="250"/>
      <c r="J138" s="274"/>
      <c r="K138" s="171" t="str">
        <f t="shared" si="7"/>
        <v/>
      </c>
      <c r="L138" s="102" t="str">
        <f t="shared" si="8"/>
        <v/>
      </c>
      <c r="M138" s="176" t="str">
        <f t="shared" si="9"/>
        <v/>
      </c>
    </row>
    <row r="139" spans="2:13" x14ac:dyDescent="0.25">
      <c r="B139" s="431" t="str">
        <f t="shared" si="10"/>
        <v/>
      </c>
      <c r="C139" s="59"/>
      <c r="D139" s="271"/>
      <c r="E139" s="59"/>
      <c r="F139" s="272"/>
      <c r="G139" s="59"/>
      <c r="H139" s="273"/>
      <c r="I139" s="250"/>
      <c r="J139" s="274"/>
      <c r="K139" s="171" t="str">
        <f t="shared" si="7"/>
        <v/>
      </c>
      <c r="L139" s="102" t="str">
        <f t="shared" si="8"/>
        <v/>
      </c>
      <c r="M139" s="176" t="str">
        <f t="shared" si="9"/>
        <v/>
      </c>
    </row>
    <row r="140" spans="2:13" x14ac:dyDescent="0.25">
      <c r="B140" s="431" t="str">
        <f t="shared" si="10"/>
        <v/>
      </c>
      <c r="C140" s="59"/>
      <c r="D140" s="271"/>
      <c r="E140" s="59"/>
      <c r="F140" s="272"/>
      <c r="G140" s="59"/>
      <c r="H140" s="273"/>
      <c r="I140" s="250"/>
      <c r="J140" s="274"/>
      <c r="K140" s="171" t="str">
        <f t="shared" si="7"/>
        <v/>
      </c>
      <c r="L140" s="102" t="str">
        <f t="shared" si="8"/>
        <v/>
      </c>
      <c r="M140" s="176" t="str">
        <f t="shared" si="9"/>
        <v/>
      </c>
    </row>
    <row r="141" spans="2:13" x14ac:dyDescent="0.25">
      <c r="B141" s="431" t="str">
        <f t="shared" si="10"/>
        <v/>
      </c>
      <c r="C141" s="59"/>
      <c r="D141" s="271"/>
      <c r="E141" s="59"/>
      <c r="F141" s="272"/>
      <c r="G141" s="59"/>
      <c r="H141" s="273"/>
      <c r="I141" s="250"/>
      <c r="J141" s="274"/>
      <c r="K141" s="171" t="str">
        <f t="shared" si="7"/>
        <v/>
      </c>
      <c r="L141" s="102" t="str">
        <f t="shared" si="8"/>
        <v/>
      </c>
      <c r="M141" s="176" t="str">
        <f t="shared" si="9"/>
        <v/>
      </c>
    </row>
    <row r="142" spans="2:13" x14ac:dyDescent="0.25">
      <c r="B142" s="431" t="str">
        <f t="shared" si="10"/>
        <v/>
      </c>
      <c r="C142" s="59"/>
      <c r="D142" s="271"/>
      <c r="E142" s="59"/>
      <c r="F142" s="272"/>
      <c r="G142" s="59"/>
      <c r="H142" s="273"/>
      <c r="I142" s="250"/>
      <c r="J142" s="274"/>
      <c r="K142" s="171" t="str">
        <f t="shared" si="7"/>
        <v/>
      </c>
      <c r="L142" s="102" t="str">
        <f t="shared" si="8"/>
        <v/>
      </c>
      <c r="M142" s="176" t="str">
        <f t="shared" si="9"/>
        <v/>
      </c>
    </row>
    <row r="143" spans="2:13" x14ac:dyDescent="0.25">
      <c r="B143" s="431" t="str">
        <f t="shared" si="10"/>
        <v/>
      </c>
      <c r="C143" s="59"/>
      <c r="D143" s="271"/>
      <c r="E143" s="59"/>
      <c r="F143" s="272"/>
      <c r="G143" s="59"/>
      <c r="H143" s="273"/>
      <c r="I143" s="250"/>
      <c r="J143" s="274"/>
      <c r="K143" s="171" t="str">
        <f t="shared" si="7"/>
        <v/>
      </c>
      <c r="L143" s="102" t="str">
        <f t="shared" si="8"/>
        <v/>
      </c>
      <c r="M143" s="176" t="str">
        <f t="shared" si="9"/>
        <v/>
      </c>
    </row>
    <row r="144" spans="2:13" x14ac:dyDescent="0.25">
      <c r="B144" s="431" t="str">
        <f t="shared" si="10"/>
        <v/>
      </c>
      <c r="C144" s="59"/>
      <c r="D144" s="271"/>
      <c r="E144" s="59"/>
      <c r="F144" s="272"/>
      <c r="G144" s="59"/>
      <c r="H144" s="273"/>
      <c r="I144" s="250"/>
      <c r="J144" s="274"/>
      <c r="K144" s="171" t="str">
        <f t="shared" si="7"/>
        <v/>
      </c>
      <c r="L144" s="102" t="str">
        <f t="shared" si="8"/>
        <v/>
      </c>
      <c r="M144" s="176" t="str">
        <f t="shared" si="9"/>
        <v/>
      </c>
    </row>
    <row r="145" spans="2:13" x14ac:dyDescent="0.25">
      <c r="B145" s="431" t="str">
        <f t="shared" si="10"/>
        <v/>
      </c>
      <c r="C145" s="59"/>
      <c r="D145" s="271"/>
      <c r="E145" s="59"/>
      <c r="F145" s="272"/>
      <c r="G145" s="59"/>
      <c r="H145" s="273"/>
      <c r="I145" s="250"/>
      <c r="J145" s="274"/>
      <c r="K145" s="171" t="str">
        <f t="shared" si="7"/>
        <v/>
      </c>
      <c r="L145" s="102" t="str">
        <f t="shared" si="8"/>
        <v/>
      </c>
      <c r="M145" s="176" t="str">
        <f t="shared" si="9"/>
        <v/>
      </c>
    </row>
    <row r="146" spans="2:13" x14ac:dyDescent="0.25">
      <c r="B146" s="431" t="str">
        <f t="shared" si="10"/>
        <v/>
      </c>
      <c r="C146" s="59"/>
      <c r="D146" s="271"/>
      <c r="E146" s="59"/>
      <c r="F146" s="272"/>
      <c r="G146" s="59"/>
      <c r="H146" s="273"/>
      <c r="I146" s="250"/>
      <c r="J146" s="274"/>
      <c r="K146" s="171" t="str">
        <f t="shared" si="7"/>
        <v/>
      </c>
      <c r="L146" s="102" t="str">
        <f t="shared" si="8"/>
        <v/>
      </c>
      <c r="M146" s="176" t="str">
        <f t="shared" si="9"/>
        <v/>
      </c>
    </row>
    <row r="147" spans="2:13" x14ac:dyDescent="0.25">
      <c r="B147" s="431" t="str">
        <f t="shared" si="10"/>
        <v/>
      </c>
      <c r="C147" s="59"/>
      <c r="D147" s="271"/>
      <c r="E147" s="59"/>
      <c r="F147" s="272"/>
      <c r="G147" s="59"/>
      <c r="H147" s="273"/>
      <c r="I147" s="250"/>
      <c r="J147" s="274"/>
      <c r="K147" s="171" t="str">
        <f t="shared" si="7"/>
        <v/>
      </c>
      <c r="L147" s="102" t="str">
        <f t="shared" si="8"/>
        <v/>
      </c>
      <c r="M147" s="176" t="str">
        <f t="shared" si="9"/>
        <v/>
      </c>
    </row>
    <row r="148" spans="2:13" x14ac:dyDescent="0.25">
      <c r="B148" s="431" t="str">
        <f t="shared" si="10"/>
        <v/>
      </c>
      <c r="C148" s="59"/>
      <c r="D148" s="271"/>
      <c r="E148" s="59"/>
      <c r="F148" s="272"/>
      <c r="G148" s="59"/>
      <c r="H148" s="273"/>
      <c r="I148" s="250"/>
      <c r="J148" s="274"/>
      <c r="K148" s="171" t="str">
        <f t="shared" si="7"/>
        <v/>
      </c>
      <c r="L148" s="102" t="str">
        <f t="shared" si="8"/>
        <v/>
      </c>
      <c r="M148" s="176" t="str">
        <f t="shared" si="9"/>
        <v/>
      </c>
    </row>
    <row r="149" spans="2:13" x14ac:dyDescent="0.25">
      <c r="B149" s="431" t="str">
        <f t="shared" si="10"/>
        <v/>
      </c>
      <c r="C149" s="59"/>
      <c r="D149" s="271"/>
      <c r="E149" s="59"/>
      <c r="F149" s="272"/>
      <c r="G149" s="59"/>
      <c r="H149" s="273"/>
      <c r="I149" s="250"/>
      <c r="J149" s="274"/>
      <c r="K149" s="171" t="str">
        <f t="shared" si="7"/>
        <v/>
      </c>
      <c r="L149" s="102" t="str">
        <f t="shared" si="8"/>
        <v/>
      </c>
      <c r="M149" s="176" t="str">
        <f t="shared" si="9"/>
        <v/>
      </c>
    </row>
    <row r="150" spans="2:13" x14ac:dyDescent="0.25">
      <c r="B150" s="431" t="str">
        <f t="shared" si="10"/>
        <v/>
      </c>
      <c r="C150" s="59"/>
      <c r="D150" s="271"/>
      <c r="E150" s="59"/>
      <c r="F150" s="272"/>
      <c r="G150" s="59"/>
      <c r="H150" s="273"/>
      <c r="I150" s="250"/>
      <c r="J150" s="274"/>
      <c r="K150" s="171" t="str">
        <f t="shared" si="7"/>
        <v/>
      </c>
      <c r="L150" s="102" t="str">
        <f t="shared" si="8"/>
        <v/>
      </c>
      <c r="M150" s="176" t="str">
        <f t="shared" si="9"/>
        <v/>
      </c>
    </row>
    <row r="151" spans="2:13" x14ac:dyDescent="0.25">
      <c r="B151" s="431" t="str">
        <f t="shared" si="10"/>
        <v/>
      </c>
      <c r="C151" s="59"/>
      <c r="D151" s="271"/>
      <c r="E151" s="59"/>
      <c r="F151" s="272"/>
      <c r="G151" s="59"/>
      <c r="H151" s="273"/>
      <c r="I151" s="250"/>
      <c r="J151" s="274"/>
      <c r="K151" s="171" t="str">
        <f t="shared" si="7"/>
        <v/>
      </c>
      <c r="L151" s="102" t="str">
        <f t="shared" si="8"/>
        <v/>
      </c>
      <c r="M151" s="176" t="str">
        <f t="shared" si="9"/>
        <v/>
      </c>
    </row>
    <row r="152" spans="2:13" x14ac:dyDescent="0.25">
      <c r="B152" s="431" t="str">
        <f t="shared" si="10"/>
        <v/>
      </c>
      <c r="C152" s="59"/>
      <c r="D152" s="271"/>
      <c r="E152" s="59"/>
      <c r="F152" s="272"/>
      <c r="G152" s="59"/>
      <c r="H152" s="273"/>
      <c r="I152" s="250"/>
      <c r="J152" s="274"/>
      <c r="K152" s="171" t="str">
        <f t="shared" si="7"/>
        <v/>
      </c>
      <c r="L152" s="102" t="str">
        <f t="shared" si="8"/>
        <v/>
      </c>
      <c r="M152" s="176" t="str">
        <f t="shared" si="9"/>
        <v/>
      </c>
    </row>
    <row r="153" spans="2:13" x14ac:dyDescent="0.25">
      <c r="B153" s="431" t="str">
        <f t="shared" si="10"/>
        <v/>
      </c>
      <c r="C153" s="59"/>
      <c r="D153" s="271"/>
      <c r="E153" s="59"/>
      <c r="F153" s="272"/>
      <c r="G153" s="59"/>
      <c r="H153" s="273"/>
      <c r="I153" s="250"/>
      <c r="J153" s="274"/>
      <c r="K153" s="171" t="str">
        <f t="shared" si="7"/>
        <v/>
      </c>
      <c r="L153" s="102" t="str">
        <f t="shared" si="8"/>
        <v/>
      </c>
      <c r="M153" s="176" t="str">
        <f t="shared" si="9"/>
        <v/>
      </c>
    </row>
    <row r="154" spans="2:13" x14ac:dyDescent="0.25">
      <c r="B154" s="431" t="str">
        <f t="shared" si="10"/>
        <v/>
      </c>
      <c r="C154" s="59"/>
      <c r="D154" s="271"/>
      <c r="E154" s="59"/>
      <c r="F154" s="272"/>
      <c r="G154" s="59"/>
      <c r="H154" s="273"/>
      <c r="I154" s="250"/>
      <c r="J154" s="274"/>
      <c r="K154" s="171" t="str">
        <f t="shared" si="7"/>
        <v/>
      </c>
      <c r="L154" s="102" t="str">
        <f t="shared" si="8"/>
        <v/>
      </c>
      <c r="M154" s="176" t="str">
        <f t="shared" si="9"/>
        <v/>
      </c>
    </row>
    <row r="155" spans="2:13" x14ac:dyDescent="0.25">
      <c r="B155" s="431" t="str">
        <f t="shared" si="10"/>
        <v/>
      </c>
      <c r="C155" s="59"/>
      <c r="D155" s="271"/>
      <c r="E155" s="59"/>
      <c r="F155" s="272"/>
      <c r="G155" s="59"/>
      <c r="H155" s="273"/>
      <c r="I155" s="250"/>
      <c r="J155" s="274"/>
      <c r="K155" s="171" t="str">
        <f t="shared" si="7"/>
        <v/>
      </c>
      <c r="L155" s="102" t="str">
        <f t="shared" si="8"/>
        <v/>
      </c>
      <c r="M155" s="176" t="str">
        <f t="shared" si="9"/>
        <v/>
      </c>
    </row>
    <row r="156" spans="2:13" x14ac:dyDescent="0.25">
      <c r="B156" s="431" t="str">
        <f t="shared" si="10"/>
        <v/>
      </c>
      <c r="C156" s="59"/>
      <c r="D156" s="271"/>
      <c r="E156" s="59"/>
      <c r="F156" s="272"/>
      <c r="G156" s="59"/>
      <c r="H156" s="273"/>
      <c r="I156" s="250"/>
      <c r="J156" s="274"/>
      <c r="K156" s="171" t="str">
        <f t="shared" si="7"/>
        <v/>
      </c>
      <c r="L156" s="102" t="str">
        <f t="shared" si="8"/>
        <v/>
      </c>
      <c r="M156" s="176" t="str">
        <f t="shared" si="9"/>
        <v/>
      </c>
    </row>
    <row r="157" spans="2:13" x14ac:dyDescent="0.25">
      <c r="B157" s="431" t="str">
        <f t="shared" si="10"/>
        <v/>
      </c>
      <c r="C157" s="59"/>
      <c r="D157" s="271"/>
      <c r="E157" s="59"/>
      <c r="F157" s="272"/>
      <c r="G157" s="59"/>
      <c r="H157" s="273"/>
      <c r="I157" s="250"/>
      <c r="J157" s="274"/>
      <c r="K157" s="171" t="str">
        <f t="shared" si="7"/>
        <v/>
      </c>
      <c r="L157" s="102" t="str">
        <f t="shared" si="8"/>
        <v/>
      </c>
      <c r="M157" s="176" t="str">
        <f t="shared" si="9"/>
        <v/>
      </c>
    </row>
    <row r="158" spans="2:13" x14ac:dyDescent="0.25">
      <c r="B158" s="431" t="str">
        <f t="shared" si="10"/>
        <v/>
      </c>
      <c r="C158" s="59"/>
      <c r="D158" s="271"/>
      <c r="E158" s="59"/>
      <c r="F158" s="272"/>
      <c r="G158" s="59"/>
      <c r="H158" s="273"/>
      <c r="I158" s="250"/>
      <c r="J158" s="274"/>
      <c r="K158" s="171" t="str">
        <f t="shared" si="7"/>
        <v/>
      </c>
      <c r="L158" s="102" t="str">
        <f t="shared" si="8"/>
        <v/>
      </c>
      <c r="M158" s="176" t="str">
        <f t="shared" si="9"/>
        <v/>
      </c>
    </row>
    <row r="159" spans="2:13" x14ac:dyDescent="0.25">
      <c r="B159" s="431" t="str">
        <f t="shared" si="10"/>
        <v/>
      </c>
      <c r="C159" s="59"/>
      <c r="D159" s="271"/>
      <c r="E159" s="59"/>
      <c r="F159" s="272"/>
      <c r="G159" s="59"/>
      <c r="H159" s="273"/>
      <c r="I159" s="250"/>
      <c r="J159" s="274"/>
      <c r="K159" s="171" t="str">
        <f t="shared" si="7"/>
        <v/>
      </c>
      <c r="L159" s="102" t="str">
        <f t="shared" si="8"/>
        <v/>
      </c>
      <c r="M159" s="176" t="str">
        <f t="shared" si="9"/>
        <v/>
      </c>
    </row>
    <row r="160" spans="2:13" x14ac:dyDescent="0.25">
      <c r="B160" s="431" t="str">
        <f t="shared" si="10"/>
        <v/>
      </c>
      <c r="C160" s="59"/>
      <c r="D160" s="271"/>
      <c r="E160" s="59"/>
      <c r="F160" s="272"/>
      <c r="G160" s="59"/>
      <c r="H160" s="273"/>
      <c r="I160" s="250"/>
      <c r="J160" s="274"/>
      <c r="K160" s="171" t="str">
        <f t="shared" ref="K160:K223" si="11">IF(B160&lt;&gt;"",+J160*I160,"")</f>
        <v/>
      </c>
      <c r="L160" s="102" t="str">
        <f t="shared" si="8"/>
        <v/>
      </c>
      <c r="M160" s="176" t="str">
        <f t="shared" si="9"/>
        <v/>
      </c>
    </row>
    <row r="161" spans="2:13" x14ac:dyDescent="0.25">
      <c r="B161" s="431" t="str">
        <f t="shared" si="10"/>
        <v/>
      </c>
      <c r="C161" s="59"/>
      <c r="D161" s="271"/>
      <c r="E161" s="59"/>
      <c r="F161" s="272"/>
      <c r="G161" s="59"/>
      <c r="H161" s="273"/>
      <c r="I161" s="250"/>
      <c r="J161" s="274"/>
      <c r="K161" s="171" t="str">
        <f t="shared" si="11"/>
        <v/>
      </c>
      <c r="L161" s="102" t="str">
        <f t="shared" ref="L161:L224" si="12">CONCATENATE(C161,D161)</f>
        <v/>
      </c>
      <c r="M161" s="176" t="str">
        <f t="shared" ref="M161:M224" si="13">IF(AND(B161&lt;&gt;"",COUNTIF(L$32:L$431,$L161)&gt;1),"Član je upisan više puta","")</f>
        <v/>
      </c>
    </row>
    <row r="162" spans="2:13" x14ac:dyDescent="0.25">
      <c r="B162" s="431" t="str">
        <f t="shared" ref="B162:B225" si="14">IF(C162&lt;&gt;"",IF(B160="R.b.",1,B161+1),"")</f>
        <v/>
      </c>
      <c r="C162" s="59"/>
      <c r="D162" s="271"/>
      <c r="E162" s="59"/>
      <c r="F162" s="272"/>
      <c r="G162" s="59"/>
      <c r="H162" s="273"/>
      <c r="I162" s="250"/>
      <c r="J162" s="274"/>
      <c r="K162" s="171" t="str">
        <f t="shared" si="11"/>
        <v/>
      </c>
      <c r="L162" s="102" t="str">
        <f t="shared" si="12"/>
        <v/>
      </c>
      <c r="M162" s="176" t="str">
        <f t="shared" si="13"/>
        <v/>
      </c>
    </row>
    <row r="163" spans="2:13" x14ac:dyDescent="0.25">
      <c r="B163" s="431" t="str">
        <f t="shared" si="14"/>
        <v/>
      </c>
      <c r="C163" s="59"/>
      <c r="D163" s="271"/>
      <c r="E163" s="59"/>
      <c r="F163" s="272"/>
      <c r="G163" s="59"/>
      <c r="H163" s="273"/>
      <c r="I163" s="250"/>
      <c r="J163" s="274"/>
      <c r="K163" s="171" t="str">
        <f t="shared" si="11"/>
        <v/>
      </c>
      <c r="L163" s="102" t="str">
        <f t="shared" si="12"/>
        <v/>
      </c>
      <c r="M163" s="176" t="str">
        <f t="shared" si="13"/>
        <v/>
      </c>
    </row>
    <row r="164" spans="2:13" x14ac:dyDescent="0.25">
      <c r="B164" s="431" t="str">
        <f t="shared" si="14"/>
        <v/>
      </c>
      <c r="C164" s="59"/>
      <c r="D164" s="271"/>
      <c r="E164" s="59"/>
      <c r="F164" s="272"/>
      <c r="G164" s="59"/>
      <c r="H164" s="273"/>
      <c r="I164" s="250"/>
      <c r="J164" s="274"/>
      <c r="K164" s="171" t="str">
        <f t="shared" si="11"/>
        <v/>
      </c>
      <c r="L164" s="102" t="str">
        <f t="shared" si="12"/>
        <v/>
      </c>
      <c r="M164" s="176" t="str">
        <f t="shared" si="13"/>
        <v/>
      </c>
    </row>
    <row r="165" spans="2:13" x14ac:dyDescent="0.25">
      <c r="B165" s="431" t="str">
        <f t="shared" si="14"/>
        <v/>
      </c>
      <c r="C165" s="59"/>
      <c r="D165" s="271"/>
      <c r="E165" s="59"/>
      <c r="F165" s="272"/>
      <c r="G165" s="59"/>
      <c r="H165" s="273"/>
      <c r="I165" s="250"/>
      <c r="J165" s="274"/>
      <c r="K165" s="171" t="str">
        <f t="shared" si="11"/>
        <v/>
      </c>
      <c r="L165" s="102" t="str">
        <f t="shared" si="12"/>
        <v/>
      </c>
      <c r="M165" s="176" t="str">
        <f t="shared" si="13"/>
        <v/>
      </c>
    </row>
    <row r="166" spans="2:13" x14ac:dyDescent="0.25">
      <c r="B166" s="431" t="str">
        <f t="shared" si="14"/>
        <v/>
      </c>
      <c r="C166" s="59"/>
      <c r="D166" s="271"/>
      <c r="E166" s="59"/>
      <c r="F166" s="272"/>
      <c r="G166" s="59"/>
      <c r="H166" s="273"/>
      <c r="I166" s="250"/>
      <c r="J166" s="274"/>
      <c r="K166" s="171" t="str">
        <f t="shared" si="11"/>
        <v/>
      </c>
      <c r="L166" s="102" t="str">
        <f t="shared" si="12"/>
        <v/>
      </c>
      <c r="M166" s="176" t="str">
        <f t="shared" si="13"/>
        <v/>
      </c>
    </row>
    <row r="167" spans="2:13" x14ac:dyDescent="0.25">
      <c r="B167" s="431" t="str">
        <f t="shared" si="14"/>
        <v/>
      </c>
      <c r="C167" s="59"/>
      <c r="D167" s="271"/>
      <c r="E167" s="59"/>
      <c r="F167" s="272"/>
      <c r="G167" s="59"/>
      <c r="H167" s="273"/>
      <c r="I167" s="250"/>
      <c r="J167" s="274"/>
      <c r="K167" s="171" t="str">
        <f t="shared" si="11"/>
        <v/>
      </c>
      <c r="L167" s="102" t="str">
        <f t="shared" si="12"/>
        <v/>
      </c>
      <c r="M167" s="176" t="str">
        <f t="shared" si="13"/>
        <v/>
      </c>
    </row>
    <row r="168" spans="2:13" x14ac:dyDescent="0.25">
      <c r="B168" s="431" t="str">
        <f t="shared" si="14"/>
        <v/>
      </c>
      <c r="C168" s="59"/>
      <c r="D168" s="271"/>
      <c r="E168" s="59"/>
      <c r="F168" s="272"/>
      <c r="G168" s="59"/>
      <c r="H168" s="273"/>
      <c r="I168" s="250"/>
      <c r="J168" s="274"/>
      <c r="K168" s="171" t="str">
        <f t="shared" si="11"/>
        <v/>
      </c>
      <c r="L168" s="102" t="str">
        <f t="shared" si="12"/>
        <v/>
      </c>
      <c r="M168" s="176" t="str">
        <f t="shared" si="13"/>
        <v/>
      </c>
    </row>
    <row r="169" spans="2:13" x14ac:dyDescent="0.25">
      <c r="B169" s="431" t="str">
        <f t="shared" si="14"/>
        <v/>
      </c>
      <c r="C169" s="59"/>
      <c r="D169" s="271"/>
      <c r="E169" s="59"/>
      <c r="F169" s="272"/>
      <c r="G169" s="59"/>
      <c r="H169" s="273"/>
      <c r="I169" s="250"/>
      <c r="J169" s="274"/>
      <c r="K169" s="171" t="str">
        <f t="shared" si="11"/>
        <v/>
      </c>
      <c r="L169" s="102" t="str">
        <f t="shared" si="12"/>
        <v/>
      </c>
      <c r="M169" s="176" t="str">
        <f t="shared" si="13"/>
        <v/>
      </c>
    </row>
    <row r="170" spans="2:13" x14ac:dyDescent="0.25">
      <c r="B170" s="431" t="str">
        <f t="shared" si="14"/>
        <v/>
      </c>
      <c r="C170" s="59"/>
      <c r="D170" s="271"/>
      <c r="E170" s="59"/>
      <c r="F170" s="272"/>
      <c r="G170" s="59"/>
      <c r="H170" s="273"/>
      <c r="I170" s="250"/>
      <c r="J170" s="274"/>
      <c r="K170" s="171" t="str">
        <f t="shared" si="11"/>
        <v/>
      </c>
      <c r="L170" s="102" t="str">
        <f t="shared" si="12"/>
        <v/>
      </c>
      <c r="M170" s="176" t="str">
        <f t="shared" si="13"/>
        <v/>
      </c>
    </row>
    <row r="171" spans="2:13" x14ac:dyDescent="0.25">
      <c r="B171" s="431" t="str">
        <f t="shared" si="14"/>
        <v/>
      </c>
      <c r="C171" s="59"/>
      <c r="D171" s="271"/>
      <c r="E171" s="59"/>
      <c r="F171" s="272"/>
      <c r="G171" s="59"/>
      <c r="H171" s="273"/>
      <c r="I171" s="250"/>
      <c r="J171" s="274"/>
      <c r="K171" s="171" t="str">
        <f t="shared" si="11"/>
        <v/>
      </c>
      <c r="L171" s="102" t="str">
        <f t="shared" si="12"/>
        <v/>
      </c>
      <c r="M171" s="176" t="str">
        <f t="shared" si="13"/>
        <v/>
      </c>
    </row>
    <row r="172" spans="2:13" x14ac:dyDescent="0.25">
      <c r="B172" s="431" t="str">
        <f t="shared" si="14"/>
        <v/>
      </c>
      <c r="C172" s="59"/>
      <c r="D172" s="271"/>
      <c r="E172" s="59"/>
      <c r="F172" s="272"/>
      <c r="G172" s="59"/>
      <c r="H172" s="273"/>
      <c r="I172" s="250"/>
      <c r="J172" s="274"/>
      <c r="K172" s="171" t="str">
        <f t="shared" si="11"/>
        <v/>
      </c>
      <c r="L172" s="102" t="str">
        <f t="shared" si="12"/>
        <v/>
      </c>
      <c r="M172" s="176" t="str">
        <f t="shared" si="13"/>
        <v/>
      </c>
    </row>
    <row r="173" spans="2:13" x14ac:dyDescent="0.25">
      <c r="B173" s="431" t="str">
        <f t="shared" si="14"/>
        <v/>
      </c>
      <c r="C173" s="59"/>
      <c r="D173" s="271"/>
      <c r="E173" s="59"/>
      <c r="F173" s="272"/>
      <c r="G173" s="59"/>
      <c r="H173" s="273"/>
      <c r="I173" s="250"/>
      <c r="J173" s="274"/>
      <c r="K173" s="171" t="str">
        <f t="shared" si="11"/>
        <v/>
      </c>
      <c r="L173" s="102" t="str">
        <f t="shared" si="12"/>
        <v/>
      </c>
      <c r="M173" s="176" t="str">
        <f t="shared" si="13"/>
        <v/>
      </c>
    </row>
    <row r="174" spans="2:13" x14ac:dyDescent="0.25">
      <c r="B174" s="431" t="str">
        <f t="shared" si="14"/>
        <v/>
      </c>
      <c r="C174" s="59"/>
      <c r="D174" s="271"/>
      <c r="E174" s="59"/>
      <c r="F174" s="272"/>
      <c r="G174" s="59"/>
      <c r="H174" s="273"/>
      <c r="I174" s="250"/>
      <c r="J174" s="274"/>
      <c r="K174" s="171" t="str">
        <f t="shared" si="11"/>
        <v/>
      </c>
      <c r="L174" s="102" t="str">
        <f t="shared" si="12"/>
        <v/>
      </c>
      <c r="M174" s="176" t="str">
        <f t="shared" si="13"/>
        <v/>
      </c>
    </row>
    <row r="175" spans="2:13" x14ac:dyDescent="0.25">
      <c r="B175" s="431" t="str">
        <f t="shared" si="14"/>
        <v/>
      </c>
      <c r="C175" s="59"/>
      <c r="D175" s="271"/>
      <c r="E175" s="59"/>
      <c r="F175" s="272"/>
      <c r="G175" s="59"/>
      <c r="H175" s="273"/>
      <c r="I175" s="250"/>
      <c r="J175" s="274"/>
      <c r="K175" s="171" t="str">
        <f t="shared" si="11"/>
        <v/>
      </c>
      <c r="L175" s="102" t="str">
        <f t="shared" si="12"/>
        <v/>
      </c>
      <c r="M175" s="176" t="str">
        <f t="shared" si="13"/>
        <v/>
      </c>
    </row>
    <row r="176" spans="2:13" x14ac:dyDescent="0.25">
      <c r="B176" s="431" t="str">
        <f t="shared" si="14"/>
        <v/>
      </c>
      <c r="C176" s="59"/>
      <c r="D176" s="271"/>
      <c r="E176" s="59"/>
      <c r="F176" s="272"/>
      <c r="G176" s="59"/>
      <c r="H176" s="273"/>
      <c r="I176" s="250"/>
      <c r="J176" s="274"/>
      <c r="K176" s="171" t="str">
        <f t="shared" si="11"/>
        <v/>
      </c>
      <c r="L176" s="102" t="str">
        <f t="shared" si="12"/>
        <v/>
      </c>
      <c r="M176" s="176" t="str">
        <f t="shared" si="13"/>
        <v/>
      </c>
    </row>
    <row r="177" spans="2:13" x14ac:dyDescent="0.25">
      <c r="B177" s="431" t="str">
        <f t="shared" si="14"/>
        <v/>
      </c>
      <c r="C177" s="59"/>
      <c r="D177" s="271"/>
      <c r="E177" s="59"/>
      <c r="F177" s="272"/>
      <c r="G177" s="59"/>
      <c r="H177" s="273"/>
      <c r="I177" s="250"/>
      <c r="J177" s="274"/>
      <c r="K177" s="171" t="str">
        <f t="shared" si="11"/>
        <v/>
      </c>
      <c r="L177" s="102" t="str">
        <f t="shared" si="12"/>
        <v/>
      </c>
      <c r="M177" s="176" t="str">
        <f t="shared" si="13"/>
        <v/>
      </c>
    </row>
    <row r="178" spans="2:13" x14ac:dyDescent="0.25">
      <c r="B178" s="431" t="str">
        <f t="shared" si="14"/>
        <v/>
      </c>
      <c r="C178" s="59"/>
      <c r="D178" s="271"/>
      <c r="E178" s="59"/>
      <c r="F178" s="272"/>
      <c r="G178" s="59"/>
      <c r="H178" s="273"/>
      <c r="I178" s="250"/>
      <c r="J178" s="274"/>
      <c r="K178" s="171" t="str">
        <f t="shared" si="11"/>
        <v/>
      </c>
      <c r="L178" s="102" t="str">
        <f t="shared" si="12"/>
        <v/>
      </c>
      <c r="M178" s="176" t="str">
        <f t="shared" si="13"/>
        <v/>
      </c>
    </row>
    <row r="179" spans="2:13" x14ac:dyDescent="0.25">
      <c r="B179" s="431" t="str">
        <f t="shared" si="14"/>
        <v/>
      </c>
      <c r="C179" s="59"/>
      <c r="D179" s="271"/>
      <c r="E179" s="59"/>
      <c r="F179" s="272"/>
      <c r="G179" s="59"/>
      <c r="H179" s="273"/>
      <c r="I179" s="250"/>
      <c r="J179" s="274"/>
      <c r="K179" s="171" t="str">
        <f t="shared" si="11"/>
        <v/>
      </c>
      <c r="L179" s="102" t="str">
        <f t="shared" si="12"/>
        <v/>
      </c>
      <c r="M179" s="176" t="str">
        <f t="shared" si="13"/>
        <v/>
      </c>
    </row>
    <row r="180" spans="2:13" x14ac:dyDescent="0.25">
      <c r="B180" s="431" t="str">
        <f t="shared" si="14"/>
        <v/>
      </c>
      <c r="C180" s="59"/>
      <c r="D180" s="271"/>
      <c r="E180" s="59"/>
      <c r="F180" s="272"/>
      <c r="G180" s="59"/>
      <c r="H180" s="273"/>
      <c r="I180" s="250"/>
      <c r="J180" s="274"/>
      <c r="K180" s="171" t="str">
        <f t="shared" si="11"/>
        <v/>
      </c>
      <c r="L180" s="102" t="str">
        <f t="shared" si="12"/>
        <v/>
      </c>
      <c r="M180" s="176" t="str">
        <f t="shared" si="13"/>
        <v/>
      </c>
    </row>
    <row r="181" spans="2:13" x14ac:dyDescent="0.25">
      <c r="B181" s="431" t="str">
        <f t="shared" si="14"/>
        <v/>
      </c>
      <c r="C181" s="59"/>
      <c r="D181" s="271"/>
      <c r="E181" s="59"/>
      <c r="F181" s="272"/>
      <c r="G181" s="59"/>
      <c r="H181" s="273"/>
      <c r="I181" s="250"/>
      <c r="J181" s="274"/>
      <c r="K181" s="171" t="str">
        <f t="shared" si="11"/>
        <v/>
      </c>
      <c r="L181" s="102" t="str">
        <f t="shared" si="12"/>
        <v/>
      </c>
      <c r="M181" s="176" t="str">
        <f t="shared" si="13"/>
        <v/>
      </c>
    </row>
    <row r="182" spans="2:13" x14ac:dyDescent="0.25">
      <c r="B182" s="431" t="str">
        <f t="shared" si="14"/>
        <v/>
      </c>
      <c r="C182" s="59"/>
      <c r="D182" s="271"/>
      <c r="E182" s="59"/>
      <c r="F182" s="272"/>
      <c r="G182" s="59"/>
      <c r="H182" s="273"/>
      <c r="I182" s="250"/>
      <c r="J182" s="274"/>
      <c r="K182" s="171" t="str">
        <f t="shared" si="11"/>
        <v/>
      </c>
      <c r="L182" s="102" t="str">
        <f t="shared" si="12"/>
        <v/>
      </c>
      <c r="M182" s="176" t="str">
        <f t="shared" si="13"/>
        <v/>
      </c>
    </row>
    <row r="183" spans="2:13" x14ac:dyDescent="0.25">
      <c r="B183" s="431" t="str">
        <f t="shared" si="14"/>
        <v/>
      </c>
      <c r="C183" s="59"/>
      <c r="D183" s="271"/>
      <c r="E183" s="59"/>
      <c r="F183" s="272"/>
      <c r="G183" s="59"/>
      <c r="H183" s="273"/>
      <c r="I183" s="250"/>
      <c r="J183" s="274"/>
      <c r="K183" s="171" t="str">
        <f t="shared" si="11"/>
        <v/>
      </c>
      <c r="L183" s="102" t="str">
        <f t="shared" si="12"/>
        <v/>
      </c>
      <c r="M183" s="176" t="str">
        <f t="shared" si="13"/>
        <v/>
      </c>
    </row>
    <row r="184" spans="2:13" x14ac:dyDescent="0.25">
      <c r="B184" s="431" t="str">
        <f t="shared" si="14"/>
        <v/>
      </c>
      <c r="C184" s="59"/>
      <c r="D184" s="271"/>
      <c r="E184" s="59"/>
      <c r="F184" s="272"/>
      <c r="G184" s="59"/>
      <c r="H184" s="273"/>
      <c r="I184" s="250"/>
      <c r="J184" s="274"/>
      <c r="K184" s="171" t="str">
        <f t="shared" si="11"/>
        <v/>
      </c>
      <c r="L184" s="102" t="str">
        <f t="shared" si="12"/>
        <v/>
      </c>
      <c r="M184" s="176" t="str">
        <f t="shared" si="13"/>
        <v/>
      </c>
    </row>
    <row r="185" spans="2:13" x14ac:dyDescent="0.25">
      <c r="B185" s="431" t="str">
        <f t="shared" si="14"/>
        <v/>
      </c>
      <c r="C185" s="59"/>
      <c r="D185" s="271"/>
      <c r="E185" s="59"/>
      <c r="F185" s="272"/>
      <c r="G185" s="59"/>
      <c r="H185" s="273"/>
      <c r="I185" s="250"/>
      <c r="J185" s="274"/>
      <c r="K185" s="171" t="str">
        <f t="shared" si="11"/>
        <v/>
      </c>
      <c r="L185" s="102" t="str">
        <f t="shared" si="12"/>
        <v/>
      </c>
      <c r="M185" s="176" t="str">
        <f t="shared" si="13"/>
        <v/>
      </c>
    </row>
    <row r="186" spans="2:13" x14ac:dyDescent="0.25">
      <c r="B186" s="431" t="str">
        <f t="shared" si="14"/>
        <v/>
      </c>
      <c r="C186" s="59"/>
      <c r="D186" s="271"/>
      <c r="E186" s="59"/>
      <c r="F186" s="272"/>
      <c r="G186" s="59"/>
      <c r="H186" s="273"/>
      <c r="I186" s="250"/>
      <c r="J186" s="274"/>
      <c r="K186" s="171" t="str">
        <f t="shared" si="11"/>
        <v/>
      </c>
      <c r="L186" s="102" t="str">
        <f t="shared" si="12"/>
        <v/>
      </c>
      <c r="M186" s="176" t="str">
        <f t="shared" si="13"/>
        <v/>
      </c>
    </row>
    <row r="187" spans="2:13" x14ac:dyDescent="0.25">
      <c r="B187" s="431" t="str">
        <f t="shared" si="14"/>
        <v/>
      </c>
      <c r="C187" s="59"/>
      <c r="D187" s="271"/>
      <c r="E187" s="59"/>
      <c r="F187" s="272"/>
      <c r="G187" s="59"/>
      <c r="H187" s="273"/>
      <c r="I187" s="250"/>
      <c r="J187" s="274"/>
      <c r="K187" s="171" t="str">
        <f t="shared" si="11"/>
        <v/>
      </c>
      <c r="L187" s="102" t="str">
        <f t="shared" si="12"/>
        <v/>
      </c>
      <c r="M187" s="176" t="str">
        <f t="shared" si="13"/>
        <v/>
      </c>
    </row>
    <row r="188" spans="2:13" x14ac:dyDescent="0.25">
      <c r="B188" s="431" t="str">
        <f t="shared" si="14"/>
        <v/>
      </c>
      <c r="C188" s="59"/>
      <c r="D188" s="271"/>
      <c r="E188" s="59"/>
      <c r="F188" s="272"/>
      <c r="G188" s="59"/>
      <c r="H188" s="273"/>
      <c r="I188" s="250"/>
      <c r="J188" s="274"/>
      <c r="K188" s="171" t="str">
        <f t="shared" si="11"/>
        <v/>
      </c>
      <c r="L188" s="102" t="str">
        <f t="shared" si="12"/>
        <v/>
      </c>
      <c r="M188" s="176" t="str">
        <f t="shared" si="13"/>
        <v/>
      </c>
    </row>
    <row r="189" spans="2:13" x14ac:dyDescent="0.25">
      <c r="B189" s="431" t="str">
        <f t="shared" si="14"/>
        <v/>
      </c>
      <c r="C189" s="59"/>
      <c r="D189" s="271"/>
      <c r="E189" s="59"/>
      <c r="F189" s="272"/>
      <c r="G189" s="59"/>
      <c r="H189" s="273"/>
      <c r="I189" s="250"/>
      <c r="J189" s="274"/>
      <c r="K189" s="171" t="str">
        <f t="shared" si="11"/>
        <v/>
      </c>
      <c r="L189" s="102" t="str">
        <f t="shared" si="12"/>
        <v/>
      </c>
      <c r="M189" s="176" t="str">
        <f t="shared" si="13"/>
        <v/>
      </c>
    </row>
    <row r="190" spans="2:13" x14ac:dyDescent="0.25">
      <c r="B190" s="431" t="str">
        <f t="shared" si="14"/>
        <v/>
      </c>
      <c r="C190" s="59"/>
      <c r="D190" s="271"/>
      <c r="E190" s="59"/>
      <c r="F190" s="272"/>
      <c r="G190" s="59"/>
      <c r="H190" s="273"/>
      <c r="I190" s="250"/>
      <c r="J190" s="274"/>
      <c r="K190" s="171" t="str">
        <f t="shared" si="11"/>
        <v/>
      </c>
      <c r="L190" s="102" t="str">
        <f t="shared" si="12"/>
        <v/>
      </c>
      <c r="M190" s="176" t="str">
        <f t="shared" si="13"/>
        <v/>
      </c>
    </row>
    <row r="191" spans="2:13" x14ac:dyDescent="0.25">
      <c r="B191" s="431" t="str">
        <f t="shared" si="14"/>
        <v/>
      </c>
      <c r="C191" s="59"/>
      <c r="D191" s="271"/>
      <c r="E191" s="59"/>
      <c r="F191" s="272"/>
      <c r="G191" s="59"/>
      <c r="H191" s="273"/>
      <c r="I191" s="250"/>
      <c r="J191" s="274"/>
      <c r="K191" s="171" t="str">
        <f t="shared" si="11"/>
        <v/>
      </c>
      <c r="L191" s="102" t="str">
        <f t="shared" si="12"/>
        <v/>
      </c>
      <c r="M191" s="176" t="str">
        <f t="shared" si="13"/>
        <v/>
      </c>
    </row>
    <row r="192" spans="2:13" x14ac:dyDescent="0.25">
      <c r="B192" s="431" t="str">
        <f t="shared" si="14"/>
        <v/>
      </c>
      <c r="C192" s="59"/>
      <c r="D192" s="271"/>
      <c r="E192" s="59"/>
      <c r="F192" s="272"/>
      <c r="G192" s="59"/>
      <c r="H192" s="273"/>
      <c r="I192" s="250"/>
      <c r="J192" s="274"/>
      <c r="K192" s="171" t="str">
        <f t="shared" si="11"/>
        <v/>
      </c>
      <c r="L192" s="102" t="str">
        <f t="shared" si="12"/>
        <v/>
      </c>
      <c r="M192" s="176" t="str">
        <f t="shared" si="13"/>
        <v/>
      </c>
    </row>
    <row r="193" spans="2:13" x14ac:dyDescent="0.25">
      <c r="B193" s="431" t="str">
        <f t="shared" si="14"/>
        <v/>
      </c>
      <c r="C193" s="59"/>
      <c r="D193" s="271"/>
      <c r="E193" s="59"/>
      <c r="F193" s="272"/>
      <c r="G193" s="59"/>
      <c r="H193" s="273"/>
      <c r="I193" s="250"/>
      <c r="J193" s="274"/>
      <c r="K193" s="171" t="str">
        <f t="shared" si="11"/>
        <v/>
      </c>
      <c r="L193" s="102" t="str">
        <f t="shared" si="12"/>
        <v/>
      </c>
      <c r="M193" s="176" t="str">
        <f t="shared" si="13"/>
        <v/>
      </c>
    </row>
    <row r="194" spans="2:13" x14ac:dyDescent="0.25">
      <c r="B194" s="431" t="str">
        <f t="shared" si="14"/>
        <v/>
      </c>
      <c r="C194" s="59"/>
      <c r="D194" s="271"/>
      <c r="E194" s="59"/>
      <c r="F194" s="272"/>
      <c r="G194" s="59"/>
      <c r="H194" s="273"/>
      <c r="I194" s="250"/>
      <c r="J194" s="274"/>
      <c r="K194" s="171" t="str">
        <f t="shared" si="11"/>
        <v/>
      </c>
      <c r="L194" s="102" t="str">
        <f t="shared" si="12"/>
        <v/>
      </c>
      <c r="M194" s="176" t="str">
        <f t="shared" si="13"/>
        <v/>
      </c>
    </row>
    <row r="195" spans="2:13" x14ac:dyDescent="0.25">
      <c r="B195" s="431" t="str">
        <f t="shared" si="14"/>
        <v/>
      </c>
      <c r="C195" s="59"/>
      <c r="D195" s="271"/>
      <c r="E195" s="59"/>
      <c r="F195" s="272"/>
      <c r="G195" s="59"/>
      <c r="H195" s="273"/>
      <c r="I195" s="250"/>
      <c r="J195" s="274"/>
      <c r="K195" s="171" t="str">
        <f t="shared" si="11"/>
        <v/>
      </c>
      <c r="L195" s="102" t="str">
        <f t="shared" si="12"/>
        <v/>
      </c>
      <c r="M195" s="176" t="str">
        <f t="shared" si="13"/>
        <v/>
      </c>
    </row>
    <row r="196" spans="2:13" x14ac:dyDescent="0.25">
      <c r="B196" s="431" t="str">
        <f t="shared" si="14"/>
        <v/>
      </c>
      <c r="C196" s="59"/>
      <c r="D196" s="271"/>
      <c r="E196" s="59"/>
      <c r="F196" s="272"/>
      <c r="G196" s="59"/>
      <c r="H196" s="273"/>
      <c r="I196" s="250"/>
      <c r="J196" s="274"/>
      <c r="K196" s="171" t="str">
        <f t="shared" si="11"/>
        <v/>
      </c>
      <c r="L196" s="102" t="str">
        <f t="shared" si="12"/>
        <v/>
      </c>
      <c r="M196" s="176" t="str">
        <f t="shared" si="13"/>
        <v/>
      </c>
    </row>
    <row r="197" spans="2:13" x14ac:dyDescent="0.25">
      <c r="B197" s="431" t="str">
        <f t="shared" si="14"/>
        <v/>
      </c>
      <c r="C197" s="59"/>
      <c r="D197" s="271"/>
      <c r="E197" s="59"/>
      <c r="F197" s="272"/>
      <c r="G197" s="59"/>
      <c r="H197" s="273"/>
      <c r="I197" s="250"/>
      <c r="J197" s="274"/>
      <c r="K197" s="171" t="str">
        <f t="shared" si="11"/>
        <v/>
      </c>
      <c r="L197" s="102" t="str">
        <f t="shared" si="12"/>
        <v/>
      </c>
      <c r="M197" s="176" t="str">
        <f t="shared" si="13"/>
        <v/>
      </c>
    </row>
    <row r="198" spans="2:13" x14ac:dyDescent="0.25">
      <c r="B198" s="431" t="str">
        <f t="shared" si="14"/>
        <v/>
      </c>
      <c r="C198" s="59"/>
      <c r="D198" s="271"/>
      <c r="E198" s="59"/>
      <c r="F198" s="272"/>
      <c r="G198" s="59"/>
      <c r="H198" s="273"/>
      <c r="I198" s="250"/>
      <c r="J198" s="274"/>
      <c r="K198" s="171" t="str">
        <f t="shared" si="11"/>
        <v/>
      </c>
      <c r="L198" s="102" t="str">
        <f t="shared" si="12"/>
        <v/>
      </c>
      <c r="M198" s="176" t="str">
        <f t="shared" si="13"/>
        <v/>
      </c>
    </row>
    <row r="199" spans="2:13" x14ac:dyDescent="0.25">
      <c r="B199" s="431" t="str">
        <f t="shared" si="14"/>
        <v/>
      </c>
      <c r="C199" s="59"/>
      <c r="D199" s="271"/>
      <c r="E199" s="59"/>
      <c r="F199" s="272"/>
      <c r="G199" s="59"/>
      <c r="H199" s="273"/>
      <c r="I199" s="250"/>
      <c r="J199" s="274"/>
      <c r="K199" s="171" t="str">
        <f t="shared" si="11"/>
        <v/>
      </c>
      <c r="L199" s="102" t="str">
        <f t="shared" si="12"/>
        <v/>
      </c>
      <c r="M199" s="176" t="str">
        <f t="shared" si="13"/>
        <v/>
      </c>
    </row>
    <row r="200" spans="2:13" x14ac:dyDescent="0.25">
      <c r="B200" s="431" t="str">
        <f t="shared" si="14"/>
        <v/>
      </c>
      <c r="C200" s="59"/>
      <c r="D200" s="271"/>
      <c r="E200" s="59"/>
      <c r="F200" s="272"/>
      <c r="G200" s="59"/>
      <c r="H200" s="273"/>
      <c r="I200" s="250"/>
      <c r="J200" s="274"/>
      <c r="K200" s="171" t="str">
        <f t="shared" si="11"/>
        <v/>
      </c>
      <c r="L200" s="102" t="str">
        <f t="shared" si="12"/>
        <v/>
      </c>
      <c r="M200" s="176" t="str">
        <f t="shared" si="13"/>
        <v/>
      </c>
    </row>
    <row r="201" spans="2:13" x14ac:dyDescent="0.25">
      <c r="B201" s="431" t="str">
        <f t="shared" si="14"/>
        <v/>
      </c>
      <c r="C201" s="59"/>
      <c r="D201" s="271"/>
      <c r="E201" s="59"/>
      <c r="F201" s="272"/>
      <c r="G201" s="59"/>
      <c r="H201" s="273"/>
      <c r="I201" s="250"/>
      <c r="J201" s="274"/>
      <c r="K201" s="171" t="str">
        <f t="shared" si="11"/>
        <v/>
      </c>
      <c r="L201" s="102" t="str">
        <f t="shared" si="12"/>
        <v/>
      </c>
      <c r="M201" s="176" t="str">
        <f t="shared" si="13"/>
        <v/>
      </c>
    </row>
    <row r="202" spans="2:13" x14ac:dyDescent="0.25">
      <c r="B202" s="431" t="str">
        <f t="shared" si="14"/>
        <v/>
      </c>
      <c r="C202" s="59"/>
      <c r="D202" s="271"/>
      <c r="E202" s="59"/>
      <c r="F202" s="272"/>
      <c r="G202" s="59"/>
      <c r="H202" s="273"/>
      <c r="I202" s="250"/>
      <c r="J202" s="274"/>
      <c r="K202" s="171" t="str">
        <f t="shared" si="11"/>
        <v/>
      </c>
      <c r="L202" s="102" t="str">
        <f t="shared" si="12"/>
        <v/>
      </c>
      <c r="M202" s="176" t="str">
        <f t="shared" si="13"/>
        <v/>
      </c>
    </row>
    <row r="203" spans="2:13" x14ac:dyDescent="0.25">
      <c r="B203" s="431" t="str">
        <f t="shared" si="14"/>
        <v/>
      </c>
      <c r="C203" s="59"/>
      <c r="D203" s="271"/>
      <c r="E203" s="59"/>
      <c r="F203" s="272"/>
      <c r="G203" s="59"/>
      <c r="H203" s="273"/>
      <c r="I203" s="250"/>
      <c r="J203" s="274"/>
      <c r="K203" s="171" t="str">
        <f t="shared" si="11"/>
        <v/>
      </c>
      <c r="L203" s="102" t="str">
        <f t="shared" si="12"/>
        <v/>
      </c>
      <c r="M203" s="176" t="str">
        <f t="shared" si="13"/>
        <v/>
      </c>
    </row>
    <row r="204" spans="2:13" x14ac:dyDescent="0.25">
      <c r="B204" s="431" t="str">
        <f t="shared" si="14"/>
        <v/>
      </c>
      <c r="C204" s="59"/>
      <c r="D204" s="271"/>
      <c r="E204" s="59"/>
      <c r="F204" s="272"/>
      <c r="G204" s="59"/>
      <c r="H204" s="273"/>
      <c r="I204" s="250"/>
      <c r="J204" s="274"/>
      <c r="K204" s="171" t="str">
        <f t="shared" si="11"/>
        <v/>
      </c>
      <c r="L204" s="102" t="str">
        <f t="shared" si="12"/>
        <v/>
      </c>
      <c r="M204" s="176" t="str">
        <f t="shared" si="13"/>
        <v/>
      </c>
    </row>
    <row r="205" spans="2:13" x14ac:dyDescent="0.25">
      <c r="B205" s="431" t="str">
        <f t="shared" si="14"/>
        <v/>
      </c>
      <c r="C205" s="59"/>
      <c r="D205" s="271"/>
      <c r="E205" s="59"/>
      <c r="F205" s="272"/>
      <c r="G205" s="59"/>
      <c r="H205" s="273"/>
      <c r="I205" s="250"/>
      <c r="J205" s="274"/>
      <c r="K205" s="171" t="str">
        <f t="shared" si="11"/>
        <v/>
      </c>
      <c r="L205" s="102" t="str">
        <f t="shared" si="12"/>
        <v/>
      </c>
      <c r="M205" s="176" t="str">
        <f t="shared" si="13"/>
        <v/>
      </c>
    </row>
    <row r="206" spans="2:13" x14ac:dyDescent="0.25">
      <c r="B206" s="431" t="str">
        <f t="shared" si="14"/>
        <v/>
      </c>
      <c r="C206" s="59"/>
      <c r="D206" s="271"/>
      <c r="E206" s="59"/>
      <c r="F206" s="272"/>
      <c r="G206" s="59"/>
      <c r="H206" s="273"/>
      <c r="I206" s="250"/>
      <c r="J206" s="274"/>
      <c r="K206" s="171" t="str">
        <f t="shared" si="11"/>
        <v/>
      </c>
      <c r="L206" s="102" t="str">
        <f t="shared" si="12"/>
        <v/>
      </c>
      <c r="M206" s="176" t="str">
        <f t="shared" si="13"/>
        <v/>
      </c>
    </row>
    <row r="207" spans="2:13" x14ac:dyDescent="0.25">
      <c r="B207" s="431" t="str">
        <f t="shared" si="14"/>
        <v/>
      </c>
      <c r="C207" s="59"/>
      <c r="D207" s="271"/>
      <c r="E207" s="59"/>
      <c r="F207" s="272"/>
      <c r="G207" s="59"/>
      <c r="H207" s="273"/>
      <c r="I207" s="250"/>
      <c r="J207" s="274"/>
      <c r="K207" s="171" t="str">
        <f t="shared" si="11"/>
        <v/>
      </c>
      <c r="L207" s="102" t="str">
        <f t="shared" si="12"/>
        <v/>
      </c>
      <c r="M207" s="176" t="str">
        <f t="shared" si="13"/>
        <v/>
      </c>
    </row>
    <row r="208" spans="2:13" x14ac:dyDescent="0.25">
      <c r="B208" s="431" t="str">
        <f t="shared" si="14"/>
        <v/>
      </c>
      <c r="C208" s="59"/>
      <c r="D208" s="271"/>
      <c r="E208" s="59"/>
      <c r="F208" s="272"/>
      <c r="G208" s="59"/>
      <c r="H208" s="273"/>
      <c r="I208" s="250"/>
      <c r="J208" s="274"/>
      <c r="K208" s="171" t="str">
        <f t="shared" si="11"/>
        <v/>
      </c>
      <c r="L208" s="102" t="str">
        <f t="shared" si="12"/>
        <v/>
      </c>
      <c r="M208" s="176" t="str">
        <f t="shared" si="13"/>
        <v/>
      </c>
    </row>
    <row r="209" spans="2:13" x14ac:dyDescent="0.25">
      <c r="B209" s="431" t="str">
        <f t="shared" si="14"/>
        <v/>
      </c>
      <c r="C209" s="59"/>
      <c r="D209" s="271"/>
      <c r="E209" s="59"/>
      <c r="F209" s="272"/>
      <c r="G209" s="59"/>
      <c r="H209" s="273"/>
      <c r="I209" s="250"/>
      <c r="J209" s="274"/>
      <c r="K209" s="171" t="str">
        <f t="shared" si="11"/>
        <v/>
      </c>
      <c r="L209" s="102" t="str">
        <f t="shared" si="12"/>
        <v/>
      </c>
      <c r="M209" s="176" t="str">
        <f t="shared" si="13"/>
        <v/>
      </c>
    </row>
    <row r="210" spans="2:13" x14ac:dyDescent="0.25">
      <c r="B210" s="431" t="str">
        <f t="shared" si="14"/>
        <v/>
      </c>
      <c r="C210" s="59"/>
      <c r="D210" s="271"/>
      <c r="E210" s="59"/>
      <c r="F210" s="272"/>
      <c r="G210" s="59"/>
      <c r="H210" s="273"/>
      <c r="I210" s="250"/>
      <c r="J210" s="274"/>
      <c r="K210" s="171" t="str">
        <f t="shared" si="11"/>
        <v/>
      </c>
      <c r="L210" s="102" t="str">
        <f t="shared" si="12"/>
        <v/>
      </c>
      <c r="M210" s="176" t="str">
        <f t="shared" si="13"/>
        <v/>
      </c>
    </row>
    <row r="211" spans="2:13" x14ac:dyDescent="0.25">
      <c r="B211" s="431" t="str">
        <f t="shared" si="14"/>
        <v/>
      </c>
      <c r="C211" s="59"/>
      <c r="D211" s="271"/>
      <c r="E211" s="59"/>
      <c r="F211" s="272"/>
      <c r="G211" s="59"/>
      <c r="H211" s="273"/>
      <c r="I211" s="250"/>
      <c r="J211" s="274"/>
      <c r="K211" s="171" t="str">
        <f t="shared" si="11"/>
        <v/>
      </c>
      <c r="L211" s="102" t="str">
        <f t="shared" si="12"/>
        <v/>
      </c>
      <c r="M211" s="176" t="str">
        <f t="shared" si="13"/>
        <v/>
      </c>
    </row>
    <row r="212" spans="2:13" x14ac:dyDescent="0.25">
      <c r="B212" s="431" t="str">
        <f t="shared" si="14"/>
        <v/>
      </c>
      <c r="C212" s="59"/>
      <c r="D212" s="271"/>
      <c r="E212" s="59"/>
      <c r="F212" s="272"/>
      <c r="G212" s="59"/>
      <c r="H212" s="273"/>
      <c r="I212" s="250"/>
      <c r="J212" s="274"/>
      <c r="K212" s="171" t="str">
        <f t="shared" si="11"/>
        <v/>
      </c>
      <c r="L212" s="102" t="str">
        <f t="shared" si="12"/>
        <v/>
      </c>
      <c r="M212" s="176" t="str">
        <f t="shared" si="13"/>
        <v/>
      </c>
    </row>
    <row r="213" spans="2:13" x14ac:dyDescent="0.25">
      <c r="B213" s="431" t="str">
        <f t="shared" si="14"/>
        <v/>
      </c>
      <c r="C213" s="59"/>
      <c r="D213" s="271"/>
      <c r="E213" s="59"/>
      <c r="F213" s="272"/>
      <c r="G213" s="59"/>
      <c r="H213" s="273"/>
      <c r="I213" s="250"/>
      <c r="J213" s="274"/>
      <c r="K213" s="171" t="str">
        <f t="shared" si="11"/>
        <v/>
      </c>
      <c r="L213" s="102" t="str">
        <f t="shared" si="12"/>
        <v/>
      </c>
      <c r="M213" s="176" t="str">
        <f t="shared" si="13"/>
        <v/>
      </c>
    </row>
    <row r="214" spans="2:13" x14ac:dyDescent="0.25">
      <c r="B214" s="431" t="str">
        <f t="shared" si="14"/>
        <v/>
      </c>
      <c r="C214" s="59"/>
      <c r="D214" s="271"/>
      <c r="E214" s="59"/>
      <c r="F214" s="272"/>
      <c r="G214" s="59"/>
      <c r="H214" s="273"/>
      <c r="I214" s="250"/>
      <c r="J214" s="274"/>
      <c r="K214" s="171" t="str">
        <f t="shared" si="11"/>
        <v/>
      </c>
      <c r="L214" s="102" t="str">
        <f t="shared" si="12"/>
        <v/>
      </c>
      <c r="M214" s="176" t="str">
        <f t="shared" si="13"/>
        <v/>
      </c>
    </row>
    <row r="215" spans="2:13" x14ac:dyDescent="0.25">
      <c r="B215" s="431" t="str">
        <f t="shared" si="14"/>
        <v/>
      </c>
      <c r="C215" s="59"/>
      <c r="D215" s="271"/>
      <c r="E215" s="59"/>
      <c r="F215" s="272"/>
      <c r="G215" s="59"/>
      <c r="H215" s="273"/>
      <c r="I215" s="250"/>
      <c r="J215" s="274"/>
      <c r="K215" s="171" t="str">
        <f t="shared" si="11"/>
        <v/>
      </c>
      <c r="L215" s="102" t="str">
        <f t="shared" si="12"/>
        <v/>
      </c>
      <c r="M215" s="176" t="str">
        <f t="shared" si="13"/>
        <v/>
      </c>
    </row>
    <row r="216" spans="2:13" x14ac:dyDescent="0.25">
      <c r="B216" s="431" t="str">
        <f t="shared" si="14"/>
        <v/>
      </c>
      <c r="C216" s="59"/>
      <c r="D216" s="271"/>
      <c r="E216" s="59"/>
      <c r="F216" s="272"/>
      <c r="G216" s="59"/>
      <c r="H216" s="273"/>
      <c r="I216" s="250"/>
      <c r="J216" s="274"/>
      <c r="K216" s="171" t="str">
        <f t="shared" si="11"/>
        <v/>
      </c>
      <c r="L216" s="102" t="str">
        <f t="shared" si="12"/>
        <v/>
      </c>
      <c r="M216" s="176" t="str">
        <f t="shared" si="13"/>
        <v/>
      </c>
    </row>
    <row r="217" spans="2:13" x14ac:dyDescent="0.25">
      <c r="B217" s="431" t="str">
        <f t="shared" si="14"/>
        <v/>
      </c>
      <c r="C217" s="59"/>
      <c r="D217" s="271"/>
      <c r="E217" s="59"/>
      <c r="F217" s="272"/>
      <c r="G217" s="59"/>
      <c r="H217" s="273"/>
      <c r="I217" s="250"/>
      <c r="J217" s="274"/>
      <c r="K217" s="171" t="str">
        <f t="shared" si="11"/>
        <v/>
      </c>
      <c r="L217" s="102" t="str">
        <f t="shared" si="12"/>
        <v/>
      </c>
      <c r="M217" s="176" t="str">
        <f t="shared" si="13"/>
        <v/>
      </c>
    </row>
    <row r="218" spans="2:13" x14ac:dyDescent="0.25">
      <c r="B218" s="431" t="str">
        <f t="shared" si="14"/>
        <v/>
      </c>
      <c r="C218" s="59"/>
      <c r="D218" s="271"/>
      <c r="E218" s="59"/>
      <c r="F218" s="272"/>
      <c r="G218" s="59"/>
      <c r="H218" s="273"/>
      <c r="I218" s="250"/>
      <c r="J218" s="274"/>
      <c r="K218" s="171" t="str">
        <f t="shared" si="11"/>
        <v/>
      </c>
      <c r="L218" s="102" t="str">
        <f t="shared" si="12"/>
        <v/>
      </c>
      <c r="M218" s="176" t="str">
        <f t="shared" si="13"/>
        <v/>
      </c>
    </row>
    <row r="219" spans="2:13" x14ac:dyDescent="0.25">
      <c r="B219" s="431" t="str">
        <f t="shared" si="14"/>
        <v/>
      </c>
      <c r="C219" s="59"/>
      <c r="D219" s="271"/>
      <c r="E219" s="59"/>
      <c r="F219" s="272"/>
      <c r="G219" s="59"/>
      <c r="H219" s="273"/>
      <c r="I219" s="250"/>
      <c r="J219" s="274"/>
      <c r="K219" s="171" t="str">
        <f t="shared" si="11"/>
        <v/>
      </c>
      <c r="L219" s="102" t="str">
        <f t="shared" si="12"/>
        <v/>
      </c>
      <c r="M219" s="176" t="str">
        <f t="shared" si="13"/>
        <v/>
      </c>
    </row>
    <row r="220" spans="2:13" x14ac:dyDescent="0.25">
      <c r="B220" s="431" t="str">
        <f t="shared" si="14"/>
        <v/>
      </c>
      <c r="C220" s="59"/>
      <c r="D220" s="271"/>
      <c r="E220" s="59"/>
      <c r="F220" s="272"/>
      <c r="G220" s="59"/>
      <c r="H220" s="273"/>
      <c r="I220" s="250"/>
      <c r="J220" s="274"/>
      <c r="K220" s="171" t="str">
        <f t="shared" si="11"/>
        <v/>
      </c>
      <c r="L220" s="102" t="str">
        <f t="shared" si="12"/>
        <v/>
      </c>
      <c r="M220" s="176" t="str">
        <f t="shared" si="13"/>
        <v/>
      </c>
    </row>
    <row r="221" spans="2:13" x14ac:dyDescent="0.25">
      <c r="B221" s="431" t="str">
        <f t="shared" si="14"/>
        <v/>
      </c>
      <c r="C221" s="59"/>
      <c r="D221" s="271"/>
      <c r="E221" s="59"/>
      <c r="F221" s="272"/>
      <c r="G221" s="59"/>
      <c r="H221" s="273"/>
      <c r="I221" s="250"/>
      <c r="J221" s="274"/>
      <c r="K221" s="171" t="str">
        <f t="shared" si="11"/>
        <v/>
      </c>
      <c r="L221" s="102" t="str">
        <f t="shared" si="12"/>
        <v/>
      </c>
      <c r="M221" s="176" t="str">
        <f t="shared" si="13"/>
        <v/>
      </c>
    </row>
    <row r="222" spans="2:13" x14ac:dyDescent="0.25">
      <c r="B222" s="431" t="str">
        <f t="shared" si="14"/>
        <v/>
      </c>
      <c r="C222" s="59"/>
      <c r="D222" s="271"/>
      <c r="E222" s="59"/>
      <c r="F222" s="272"/>
      <c r="G222" s="59"/>
      <c r="H222" s="273"/>
      <c r="I222" s="250"/>
      <c r="J222" s="274"/>
      <c r="K222" s="171" t="str">
        <f t="shared" si="11"/>
        <v/>
      </c>
      <c r="L222" s="102" t="str">
        <f t="shared" si="12"/>
        <v/>
      </c>
      <c r="M222" s="176" t="str">
        <f t="shared" si="13"/>
        <v/>
      </c>
    </row>
    <row r="223" spans="2:13" x14ac:dyDescent="0.25">
      <c r="B223" s="431" t="str">
        <f t="shared" si="14"/>
        <v/>
      </c>
      <c r="C223" s="59"/>
      <c r="D223" s="271"/>
      <c r="E223" s="59"/>
      <c r="F223" s="272"/>
      <c r="G223" s="59"/>
      <c r="H223" s="273"/>
      <c r="I223" s="250"/>
      <c r="J223" s="274"/>
      <c r="K223" s="171" t="str">
        <f t="shared" si="11"/>
        <v/>
      </c>
      <c r="L223" s="102" t="str">
        <f t="shared" si="12"/>
        <v/>
      </c>
      <c r="M223" s="176" t="str">
        <f t="shared" si="13"/>
        <v/>
      </c>
    </row>
    <row r="224" spans="2:13" x14ac:dyDescent="0.25">
      <c r="B224" s="431" t="str">
        <f t="shared" si="14"/>
        <v/>
      </c>
      <c r="C224" s="59"/>
      <c r="D224" s="271"/>
      <c r="E224" s="59"/>
      <c r="F224" s="272"/>
      <c r="G224" s="59"/>
      <c r="H224" s="273"/>
      <c r="I224" s="250"/>
      <c r="J224" s="274"/>
      <c r="K224" s="171" t="str">
        <f t="shared" ref="K224:K287" si="15">IF(B224&lt;&gt;"",+J224*I224,"")</f>
        <v/>
      </c>
      <c r="L224" s="102" t="str">
        <f t="shared" si="12"/>
        <v/>
      </c>
      <c r="M224" s="176" t="str">
        <f t="shared" si="13"/>
        <v/>
      </c>
    </row>
    <row r="225" spans="2:13" x14ac:dyDescent="0.25">
      <c r="B225" s="431" t="str">
        <f t="shared" si="14"/>
        <v/>
      </c>
      <c r="C225" s="59"/>
      <c r="D225" s="271"/>
      <c r="E225" s="59"/>
      <c r="F225" s="272"/>
      <c r="G225" s="59"/>
      <c r="H225" s="273"/>
      <c r="I225" s="250"/>
      <c r="J225" s="274"/>
      <c r="K225" s="171" t="str">
        <f t="shared" si="15"/>
        <v/>
      </c>
      <c r="L225" s="102" t="str">
        <f t="shared" ref="L225:L288" si="16">CONCATENATE(C225,D225)</f>
        <v/>
      </c>
      <c r="M225" s="176" t="str">
        <f t="shared" ref="M225:M288" si="17">IF(AND(B225&lt;&gt;"",COUNTIF(L$32:L$431,$L225)&gt;1),"Član je upisan više puta","")</f>
        <v/>
      </c>
    </row>
    <row r="226" spans="2:13" x14ac:dyDescent="0.25">
      <c r="B226" s="431" t="str">
        <f t="shared" ref="B226:B289" si="18">IF(C226&lt;&gt;"",IF(B224="R.b.",1,B225+1),"")</f>
        <v/>
      </c>
      <c r="C226" s="59"/>
      <c r="D226" s="271"/>
      <c r="E226" s="59"/>
      <c r="F226" s="272"/>
      <c r="G226" s="59"/>
      <c r="H226" s="273"/>
      <c r="I226" s="250"/>
      <c r="J226" s="274"/>
      <c r="K226" s="171" t="str">
        <f t="shared" si="15"/>
        <v/>
      </c>
      <c r="L226" s="102" t="str">
        <f t="shared" si="16"/>
        <v/>
      </c>
      <c r="M226" s="176" t="str">
        <f t="shared" si="17"/>
        <v/>
      </c>
    </row>
    <row r="227" spans="2:13" x14ac:dyDescent="0.25">
      <c r="B227" s="431" t="str">
        <f t="shared" si="18"/>
        <v/>
      </c>
      <c r="C227" s="59"/>
      <c r="D227" s="271"/>
      <c r="E227" s="59"/>
      <c r="F227" s="272"/>
      <c r="G227" s="59"/>
      <c r="H227" s="273"/>
      <c r="I227" s="250"/>
      <c r="J227" s="274"/>
      <c r="K227" s="171" t="str">
        <f t="shared" si="15"/>
        <v/>
      </c>
      <c r="L227" s="102" t="str">
        <f t="shared" si="16"/>
        <v/>
      </c>
      <c r="M227" s="176" t="str">
        <f t="shared" si="17"/>
        <v/>
      </c>
    </row>
    <row r="228" spans="2:13" x14ac:dyDescent="0.25">
      <c r="B228" s="431" t="str">
        <f t="shared" si="18"/>
        <v/>
      </c>
      <c r="C228" s="59"/>
      <c r="D228" s="271"/>
      <c r="E228" s="59"/>
      <c r="F228" s="272"/>
      <c r="G228" s="59"/>
      <c r="H228" s="273"/>
      <c r="I228" s="250"/>
      <c r="J228" s="274"/>
      <c r="K228" s="171" t="str">
        <f t="shared" si="15"/>
        <v/>
      </c>
      <c r="L228" s="102" t="str">
        <f t="shared" si="16"/>
        <v/>
      </c>
      <c r="M228" s="176" t="str">
        <f t="shared" si="17"/>
        <v/>
      </c>
    </row>
    <row r="229" spans="2:13" x14ac:dyDescent="0.25">
      <c r="B229" s="431" t="str">
        <f t="shared" si="18"/>
        <v/>
      </c>
      <c r="C229" s="59"/>
      <c r="D229" s="271"/>
      <c r="E229" s="59"/>
      <c r="F229" s="272"/>
      <c r="G229" s="59"/>
      <c r="H229" s="273"/>
      <c r="I229" s="250"/>
      <c r="J229" s="274"/>
      <c r="K229" s="171" t="str">
        <f t="shared" si="15"/>
        <v/>
      </c>
      <c r="L229" s="102" t="str">
        <f t="shared" si="16"/>
        <v/>
      </c>
      <c r="M229" s="176" t="str">
        <f t="shared" si="17"/>
        <v/>
      </c>
    </row>
    <row r="230" spans="2:13" x14ac:dyDescent="0.25">
      <c r="B230" s="431" t="str">
        <f t="shared" si="18"/>
        <v/>
      </c>
      <c r="C230" s="59"/>
      <c r="D230" s="271"/>
      <c r="E230" s="59"/>
      <c r="F230" s="272"/>
      <c r="G230" s="59"/>
      <c r="H230" s="273"/>
      <c r="I230" s="250"/>
      <c r="J230" s="274"/>
      <c r="K230" s="171" t="str">
        <f t="shared" si="15"/>
        <v/>
      </c>
      <c r="L230" s="102" t="str">
        <f t="shared" si="16"/>
        <v/>
      </c>
      <c r="M230" s="176" t="str">
        <f t="shared" si="17"/>
        <v/>
      </c>
    </row>
    <row r="231" spans="2:13" x14ac:dyDescent="0.25">
      <c r="B231" s="431" t="str">
        <f t="shared" si="18"/>
        <v/>
      </c>
      <c r="C231" s="59"/>
      <c r="D231" s="271"/>
      <c r="E231" s="59"/>
      <c r="F231" s="272"/>
      <c r="G231" s="59"/>
      <c r="H231" s="273"/>
      <c r="I231" s="250"/>
      <c r="J231" s="274"/>
      <c r="K231" s="171" t="str">
        <f t="shared" si="15"/>
        <v/>
      </c>
      <c r="L231" s="102" t="str">
        <f t="shared" si="16"/>
        <v/>
      </c>
      <c r="M231" s="176" t="str">
        <f t="shared" si="17"/>
        <v/>
      </c>
    </row>
    <row r="232" spans="2:13" x14ac:dyDescent="0.25">
      <c r="B232" s="431" t="str">
        <f t="shared" si="18"/>
        <v/>
      </c>
      <c r="C232" s="59"/>
      <c r="D232" s="271"/>
      <c r="E232" s="59"/>
      <c r="F232" s="272"/>
      <c r="G232" s="59"/>
      <c r="H232" s="273"/>
      <c r="I232" s="250"/>
      <c r="J232" s="274"/>
      <c r="K232" s="171" t="str">
        <f t="shared" si="15"/>
        <v/>
      </c>
      <c r="L232" s="102" t="str">
        <f t="shared" si="16"/>
        <v/>
      </c>
      <c r="M232" s="176" t="str">
        <f t="shared" si="17"/>
        <v/>
      </c>
    </row>
    <row r="233" spans="2:13" x14ac:dyDescent="0.25">
      <c r="B233" s="431" t="str">
        <f t="shared" si="18"/>
        <v/>
      </c>
      <c r="C233" s="59"/>
      <c r="D233" s="271"/>
      <c r="E233" s="59"/>
      <c r="F233" s="272"/>
      <c r="G233" s="59"/>
      <c r="H233" s="273"/>
      <c r="I233" s="250"/>
      <c r="J233" s="274"/>
      <c r="K233" s="171" t="str">
        <f t="shared" si="15"/>
        <v/>
      </c>
      <c r="L233" s="102" t="str">
        <f t="shared" si="16"/>
        <v/>
      </c>
      <c r="M233" s="176" t="str">
        <f t="shared" si="17"/>
        <v/>
      </c>
    </row>
    <row r="234" spans="2:13" x14ac:dyDescent="0.25">
      <c r="B234" s="431" t="str">
        <f t="shared" si="18"/>
        <v/>
      </c>
      <c r="C234" s="59"/>
      <c r="D234" s="271"/>
      <c r="E234" s="59"/>
      <c r="F234" s="272"/>
      <c r="G234" s="59"/>
      <c r="H234" s="273"/>
      <c r="I234" s="250"/>
      <c r="J234" s="274"/>
      <c r="K234" s="171" t="str">
        <f t="shared" si="15"/>
        <v/>
      </c>
      <c r="L234" s="102" t="str">
        <f t="shared" si="16"/>
        <v/>
      </c>
      <c r="M234" s="176" t="str">
        <f t="shared" si="17"/>
        <v/>
      </c>
    </row>
    <row r="235" spans="2:13" x14ac:dyDescent="0.25">
      <c r="B235" s="431" t="str">
        <f t="shared" si="18"/>
        <v/>
      </c>
      <c r="C235" s="59"/>
      <c r="D235" s="271"/>
      <c r="E235" s="59"/>
      <c r="F235" s="272"/>
      <c r="G235" s="59"/>
      <c r="H235" s="273"/>
      <c r="I235" s="250"/>
      <c r="J235" s="274"/>
      <c r="K235" s="171" t="str">
        <f t="shared" si="15"/>
        <v/>
      </c>
      <c r="L235" s="102" t="str">
        <f t="shared" si="16"/>
        <v/>
      </c>
      <c r="M235" s="176" t="str">
        <f t="shared" si="17"/>
        <v/>
      </c>
    </row>
    <row r="236" spans="2:13" x14ac:dyDescent="0.25">
      <c r="B236" s="431" t="str">
        <f t="shared" si="18"/>
        <v/>
      </c>
      <c r="C236" s="59"/>
      <c r="D236" s="271"/>
      <c r="E236" s="59"/>
      <c r="F236" s="272"/>
      <c r="G236" s="59"/>
      <c r="H236" s="273"/>
      <c r="I236" s="250"/>
      <c r="J236" s="274"/>
      <c r="K236" s="171" t="str">
        <f t="shared" si="15"/>
        <v/>
      </c>
      <c r="L236" s="102" t="str">
        <f t="shared" si="16"/>
        <v/>
      </c>
      <c r="M236" s="176" t="str">
        <f t="shared" si="17"/>
        <v/>
      </c>
    </row>
    <row r="237" spans="2:13" x14ac:dyDescent="0.25">
      <c r="B237" s="431" t="str">
        <f t="shared" si="18"/>
        <v/>
      </c>
      <c r="C237" s="59"/>
      <c r="D237" s="271"/>
      <c r="E237" s="59"/>
      <c r="F237" s="272"/>
      <c r="G237" s="59"/>
      <c r="H237" s="273"/>
      <c r="I237" s="250"/>
      <c r="J237" s="274"/>
      <c r="K237" s="171" t="str">
        <f t="shared" si="15"/>
        <v/>
      </c>
      <c r="L237" s="102" t="str">
        <f t="shared" si="16"/>
        <v/>
      </c>
      <c r="M237" s="176" t="str">
        <f t="shared" si="17"/>
        <v/>
      </c>
    </row>
    <row r="238" spans="2:13" x14ac:dyDescent="0.25">
      <c r="B238" s="431" t="str">
        <f t="shared" si="18"/>
        <v/>
      </c>
      <c r="C238" s="59"/>
      <c r="D238" s="271"/>
      <c r="E238" s="59"/>
      <c r="F238" s="272"/>
      <c r="G238" s="59"/>
      <c r="H238" s="273"/>
      <c r="I238" s="250"/>
      <c r="J238" s="274"/>
      <c r="K238" s="171" t="str">
        <f t="shared" si="15"/>
        <v/>
      </c>
      <c r="L238" s="102" t="str">
        <f t="shared" si="16"/>
        <v/>
      </c>
      <c r="M238" s="176" t="str">
        <f t="shared" si="17"/>
        <v/>
      </c>
    </row>
    <row r="239" spans="2:13" x14ac:dyDescent="0.25">
      <c r="B239" s="431" t="str">
        <f t="shared" si="18"/>
        <v/>
      </c>
      <c r="C239" s="59"/>
      <c r="D239" s="271"/>
      <c r="E239" s="59"/>
      <c r="F239" s="272"/>
      <c r="G239" s="59"/>
      <c r="H239" s="273"/>
      <c r="I239" s="250"/>
      <c r="J239" s="274"/>
      <c r="K239" s="171" t="str">
        <f t="shared" si="15"/>
        <v/>
      </c>
      <c r="L239" s="102" t="str">
        <f t="shared" si="16"/>
        <v/>
      </c>
      <c r="M239" s="176" t="str">
        <f t="shared" si="17"/>
        <v/>
      </c>
    </row>
    <row r="240" spans="2:13" x14ac:dyDescent="0.25">
      <c r="B240" s="431" t="str">
        <f t="shared" si="18"/>
        <v/>
      </c>
      <c r="C240" s="59"/>
      <c r="D240" s="271"/>
      <c r="E240" s="59"/>
      <c r="F240" s="272"/>
      <c r="G240" s="59"/>
      <c r="H240" s="273"/>
      <c r="I240" s="250"/>
      <c r="J240" s="274"/>
      <c r="K240" s="171" t="str">
        <f t="shared" si="15"/>
        <v/>
      </c>
      <c r="L240" s="102" t="str">
        <f t="shared" si="16"/>
        <v/>
      </c>
      <c r="M240" s="176" t="str">
        <f t="shared" si="17"/>
        <v/>
      </c>
    </row>
    <row r="241" spans="2:13" x14ac:dyDescent="0.25">
      <c r="B241" s="431" t="str">
        <f t="shared" si="18"/>
        <v/>
      </c>
      <c r="C241" s="59"/>
      <c r="D241" s="271"/>
      <c r="E241" s="59"/>
      <c r="F241" s="272"/>
      <c r="G241" s="59"/>
      <c r="H241" s="273"/>
      <c r="I241" s="250"/>
      <c r="J241" s="274"/>
      <c r="K241" s="171" t="str">
        <f t="shared" si="15"/>
        <v/>
      </c>
      <c r="L241" s="102" t="str">
        <f t="shared" si="16"/>
        <v/>
      </c>
      <c r="M241" s="176" t="str">
        <f t="shared" si="17"/>
        <v/>
      </c>
    </row>
    <row r="242" spans="2:13" x14ac:dyDescent="0.25">
      <c r="B242" s="431" t="str">
        <f t="shared" si="18"/>
        <v/>
      </c>
      <c r="C242" s="59"/>
      <c r="D242" s="271"/>
      <c r="E242" s="59"/>
      <c r="F242" s="272"/>
      <c r="G242" s="59"/>
      <c r="H242" s="273"/>
      <c r="I242" s="250"/>
      <c r="J242" s="274"/>
      <c r="K242" s="171" t="str">
        <f t="shared" si="15"/>
        <v/>
      </c>
      <c r="L242" s="102" t="str">
        <f t="shared" si="16"/>
        <v/>
      </c>
      <c r="M242" s="176" t="str">
        <f t="shared" si="17"/>
        <v/>
      </c>
    </row>
    <row r="243" spans="2:13" x14ac:dyDescent="0.25">
      <c r="B243" s="431" t="str">
        <f t="shared" si="18"/>
        <v/>
      </c>
      <c r="C243" s="59"/>
      <c r="D243" s="271"/>
      <c r="E243" s="59"/>
      <c r="F243" s="272"/>
      <c r="G243" s="59"/>
      <c r="H243" s="273"/>
      <c r="I243" s="250"/>
      <c r="J243" s="274"/>
      <c r="K243" s="171" t="str">
        <f t="shared" si="15"/>
        <v/>
      </c>
      <c r="L243" s="102" t="str">
        <f t="shared" si="16"/>
        <v/>
      </c>
      <c r="M243" s="176" t="str">
        <f t="shared" si="17"/>
        <v/>
      </c>
    </row>
    <row r="244" spans="2:13" x14ac:dyDescent="0.25">
      <c r="B244" s="431" t="str">
        <f t="shared" si="18"/>
        <v/>
      </c>
      <c r="C244" s="59"/>
      <c r="D244" s="271"/>
      <c r="E244" s="59"/>
      <c r="F244" s="272"/>
      <c r="G244" s="59"/>
      <c r="H244" s="273"/>
      <c r="I244" s="250"/>
      <c r="J244" s="274"/>
      <c r="K244" s="171" t="str">
        <f t="shared" si="15"/>
        <v/>
      </c>
      <c r="L244" s="102" t="str">
        <f t="shared" si="16"/>
        <v/>
      </c>
      <c r="M244" s="176" t="str">
        <f t="shared" si="17"/>
        <v/>
      </c>
    </row>
    <row r="245" spans="2:13" x14ac:dyDescent="0.25">
      <c r="B245" s="431" t="str">
        <f t="shared" si="18"/>
        <v/>
      </c>
      <c r="C245" s="59"/>
      <c r="D245" s="271"/>
      <c r="E245" s="59"/>
      <c r="F245" s="272"/>
      <c r="G245" s="59"/>
      <c r="H245" s="273"/>
      <c r="I245" s="250"/>
      <c r="J245" s="274"/>
      <c r="K245" s="171" t="str">
        <f t="shared" si="15"/>
        <v/>
      </c>
      <c r="L245" s="102" t="str">
        <f t="shared" si="16"/>
        <v/>
      </c>
      <c r="M245" s="176" t="str">
        <f t="shared" si="17"/>
        <v/>
      </c>
    </row>
    <row r="246" spans="2:13" x14ac:dyDescent="0.25">
      <c r="B246" s="431" t="str">
        <f t="shared" si="18"/>
        <v/>
      </c>
      <c r="C246" s="59"/>
      <c r="D246" s="271"/>
      <c r="E246" s="59"/>
      <c r="F246" s="272"/>
      <c r="G246" s="59"/>
      <c r="H246" s="273"/>
      <c r="I246" s="250"/>
      <c r="J246" s="274"/>
      <c r="K246" s="171" t="str">
        <f t="shared" si="15"/>
        <v/>
      </c>
      <c r="L246" s="102" t="str">
        <f t="shared" si="16"/>
        <v/>
      </c>
      <c r="M246" s="176" t="str">
        <f t="shared" si="17"/>
        <v/>
      </c>
    </row>
    <row r="247" spans="2:13" x14ac:dyDescent="0.25">
      <c r="B247" s="431" t="str">
        <f t="shared" si="18"/>
        <v/>
      </c>
      <c r="C247" s="59"/>
      <c r="D247" s="271"/>
      <c r="E247" s="59"/>
      <c r="F247" s="272"/>
      <c r="G247" s="59"/>
      <c r="H247" s="273"/>
      <c r="I247" s="250"/>
      <c r="J247" s="274"/>
      <c r="K247" s="171" t="str">
        <f t="shared" si="15"/>
        <v/>
      </c>
      <c r="L247" s="102" t="str">
        <f t="shared" si="16"/>
        <v/>
      </c>
      <c r="M247" s="176" t="str">
        <f t="shared" si="17"/>
        <v/>
      </c>
    </row>
    <row r="248" spans="2:13" x14ac:dyDescent="0.25">
      <c r="B248" s="431" t="str">
        <f t="shared" si="18"/>
        <v/>
      </c>
      <c r="C248" s="59"/>
      <c r="D248" s="271"/>
      <c r="E248" s="59"/>
      <c r="F248" s="272"/>
      <c r="G248" s="59"/>
      <c r="H248" s="273"/>
      <c r="I248" s="250"/>
      <c r="J248" s="274"/>
      <c r="K248" s="171" t="str">
        <f t="shared" si="15"/>
        <v/>
      </c>
      <c r="L248" s="102" t="str">
        <f t="shared" si="16"/>
        <v/>
      </c>
      <c r="M248" s="176" t="str">
        <f t="shared" si="17"/>
        <v/>
      </c>
    </row>
    <row r="249" spans="2:13" x14ac:dyDescent="0.25">
      <c r="B249" s="431" t="str">
        <f t="shared" si="18"/>
        <v/>
      </c>
      <c r="C249" s="59"/>
      <c r="D249" s="271"/>
      <c r="E249" s="59"/>
      <c r="F249" s="272"/>
      <c r="G249" s="59"/>
      <c r="H249" s="273"/>
      <c r="I249" s="250"/>
      <c r="J249" s="274"/>
      <c r="K249" s="171" t="str">
        <f t="shared" si="15"/>
        <v/>
      </c>
      <c r="L249" s="102" t="str">
        <f t="shared" si="16"/>
        <v/>
      </c>
      <c r="M249" s="176" t="str">
        <f t="shared" si="17"/>
        <v/>
      </c>
    </row>
    <row r="250" spans="2:13" x14ac:dyDescent="0.25">
      <c r="B250" s="431" t="str">
        <f t="shared" si="18"/>
        <v/>
      </c>
      <c r="C250" s="59"/>
      <c r="D250" s="271"/>
      <c r="E250" s="59"/>
      <c r="F250" s="272"/>
      <c r="G250" s="59"/>
      <c r="H250" s="273"/>
      <c r="I250" s="250"/>
      <c r="J250" s="274"/>
      <c r="K250" s="171" t="str">
        <f t="shared" si="15"/>
        <v/>
      </c>
      <c r="L250" s="102" t="str">
        <f t="shared" si="16"/>
        <v/>
      </c>
      <c r="M250" s="176" t="str">
        <f t="shared" si="17"/>
        <v/>
      </c>
    </row>
    <row r="251" spans="2:13" x14ac:dyDescent="0.25">
      <c r="B251" s="431" t="str">
        <f t="shared" si="18"/>
        <v/>
      </c>
      <c r="C251" s="59"/>
      <c r="D251" s="271"/>
      <c r="E251" s="59"/>
      <c r="F251" s="272"/>
      <c r="G251" s="59"/>
      <c r="H251" s="273"/>
      <c r="I251" s="250"/>
      <c r="J251" s="274"/>
      <c r="K251" s="171" t="str">
        <f t="shared" si="15"/>
        <v/>
      </c>
      <c r="L251" s="102" t="str">
        <f t="shared" si="16"/>
        <v/>
      </c>
      <c r="M251" s="176" t="str">
        <f t="shared" si="17"/>
        <v/>
      </c>
    </row>
    <row r="252" spans="2:13" x14ac:dyDescent="0.25">
      <c r="B252" s="431" t="str">
        <f t="shared" si="18"/>
        <v/>
      </c>
      <c r="C252" s="59"/>
      <c r="D252" s="271"/>
      <c r="E252" s="59"/>
      <c r="F252" s="272"/>
      <c r="G252" s="59"/>
      <c r="H252" s="273"/>
      <c r="I252" s="250"/>
      <c r="J252" s="274"/>
      <c r="K252" s="171" t="str">
        <f t="shared" si="15"/>
        <v/>
      </c>
      <c r="L252" s="102" t="str">
        <f t="shared" si="16"/>
        <v/>
      </c>
      <c r="M252" s="176" t="str">
        <f t="shared" si="17"/>
        <v/>
      </c>
    </row>
    <row r="253" spans="2:13" x14ac:dyDescent="0.25">
      <c r="B253" s="431" t="str">
        <f t="shared" si="18"/>
        <v/>
      </c>
      <c r="C253" s="59"/>
      <c r="D253" s="271"/>
      <c r="E253" s="59"/>
      <c r="F253" s="272"/>
      <c r="G253" s="59"/>
      <c r="H253" s="273"/>
      <c r="I253" s="250"/>
      <c r="J253" s="274"/>
      <c r="K253" s="171" t="str">
        <f t="shared" si="15"/>
        <v/>
      </c>
      <c r="L253" s="102" t="str">
        <f t="shared" si="16"/>
        <v/>
      </c>
      <c r="M253" s="176" t="str">
        <f t="shared" si="17"/>
        <v/>
      </c>
    </row>
    <row r="254" spans="2:13" x14ac:dyDescent="0.25">
      <c r="B254" s="431" t="str">
        <f t="shared" si="18"/>
        <v/>
      </c>
      <c r="C254" s="59"/>
      <c r="D254" s="271"/>
      <c r="E254" s="59"/>
      <c r="F254" s="272"/>
      <c r="G254" s="59"/>
      <c r="H254" s="273"/>
      <c r="I254" s="250"/>
      <c r="J254" s="274"/>
      <c r="K254" s="171" t="str">
        <f t="shared" si="15"/>
        <v/>
      </c>
      <c r="L254" s="102" t="str">
        <f t="shared" si="16"/>
        <v/>
      </c>
      <c r="M254" s="176" t="str">
        <f t="shared" si="17"/>
        <v/>
      </c>
    </row>
    <row r="255" spans="2:13" x14ac:dyDescent="0.25">
      <c r="B255" s="431" t="str">
        <f t="shared" si="18"/>
        <v/>
      </c>
      <c r="C255" s="59"/>
      <c r="D255" s="271"/>
      <c r="E255" s="59"/>
      <c r="F255" s="272"/>
      <c r="G255" s="59"/>
      <c r="H255" s="273"/>
      <c r="I255" s="250"/>
      <c r="J255" s="274"/>
      <c r="K255" s="171" t="str">
        <f t="shared" si="15"/>
        <v/>
      </c>
      <c r="L255" s="102" t="str">
        <f t="shared" si="16"/>
        <v/>
      </c>
      <c r="M255" s="176" t="str">
        <f t="shared" si="17"/>
        <v/>
      </c>
    </row>
    <row r="256" spans="2:13" x14ac:dyDescent="0.25">
      <c r="B256" s="431" t="str">
        <f t="shared" si="18"/>
        <v/>
      </c>
      <c r="C256" s="59"/>
      <c r="D256" s="271"/>
      <c r="E256" s="59"/>
      <c r="F256" s="272"/>
      <c r="G256" s="59"/>
      <c r="H256" s="273"/>
      <c r="I256" s="250"/>
      <c r="J256" s="274"/>
      <c r="K256" s="171" t="str">
        <f t="shared" si="15"/>
        <v/>
      </c>
      <c r="L256" s="102" t="str">
        <f t="shared" si="16"/>
        <v/>
      </c>
      <c r="M256" s="176" t="str">
        <f t="shared" si="17"/>
        <v/>
      </c>
    </row>
    <row r="257" spans="2:13" x14ac:dyDescent="0.25">
      <c r="B257" s="431" t="str">
        <f t="shared" si="18"/>
        <v/>
      </c>
      <c r="C257" s="59"/>
      <c r="D257" s="271"/>
      <c r="E257" s="59"/>
      <c r="F257" s="272"/>
      <c r="G257" s="59"/>
      <c r="H257" s="273"/>
      <c r="I257" s="250"/>
      <c r="J257" s="274"/>
      <c r="K257" s="171" t="str">
        <f t="shared" si="15"/>
        <v/>
      </c>
      <c r="L257" s="102" t="str">
        <f t="shared" si="16"/>
        <v/>
      </c>
      <c r="M257" s="176" t="str">
        <f t="shared" si="17"/>
        <v/>
      </c>
    </row>
    <row r="258" spans="2:13" x14ac:dyDescent="0.25">
      <c r="B258" s="431" t="str">
        <f t="shared" si="18"/>
        <v/>
      </c>
      <c r="C258" s="59"/>
      <c r="D258" s="271"/>
      <c r="E258" s="59"/>
      <c r="F258" s="272"/>
      <c r="G258" s="59"/>
      <c r="H258" s="273"/>
      <c r="I258" s="250"/>
      <c r="J258" s="274"/>
      <c r="K258" s="171" t="str">
        <f t="shared" si="15"/>
        <v/>
      </c>
      <c r="L258" s="102" t="str">
        <f t="shared" si="16"/>
        <v/>
      </c>
      <c r="M258" s="176" t="str">
        <f t="shared" si="17"/>
        <v/>
      </c>
    </row>
    <row r="259" spans="2:13" x14ac:dyDescent="0.25">
      <c r="B259" s="431" t="str">
        <f t="shared" si="18"/>
        <v/>
      </c>
      <c r="C259" s="59"/>
      <c r="D259" s="271"/>
      <c r="E259" s="59"/>
      <c r="F259" s="272"/>
      <c r="G259" s="59"/>
      <c r="H259" s="273"/>
      <c r="I259" s="250"/>
      <c r="J259" s="274"/>
      <c r="K259" s="171" t="str">
        <f t="shared" si="15"/>
        <v/>
      </c>
      <c r="L259" s="102" t="str">
        <f t="shared" si="16"/>
        <v/>
      </c>
      <c r="M259" s="176" t="str">
        <f t="shared" si="17"/>
        <v/>
      </c>
    </row>
    <row r="260" spans="2:13" x14ac:dyDescent="0.25">
      <c r="B260" s="431" t="str">
        <f t="shared" si="18"/>
        <v/>
      </c>
      <c r="C260" s="59"/>
      <c r="D260" s="271"/>
      <c r="E260" s="59"/>
      <c r="F260" s="272"/>
      <c r="G260" s="59"/>
      <c r="H260" s="273"/>
      <c r="I260" s="250"/>
      <c r="J260" s="274"/>
      <c r="K260" s="171" t="str">
        <f t="shared" si="15"/>
        <v/>
      </c>
      <c r="L260" s="102" t="str">
        <f t="shared" si="16"/>
        <v/>
      </c>
      <c r="M260" s="176" t="str">
        <f t="shared" si="17"/>
        <v/>
      </c>
    </row>
    <row r="261" spans="2:13" x14ac:dyDescent="0.25">
      <c r="B261" s="431" t="str">
        <f t="shared" si="18"/>
        <v/>
      </c>
      <c r="C261" s="59"/>
      <c r="D261" s="271"/>
      <c r="E261" s="59"/>
      <c r="F261" s="272"/>
      <c r="G261" s="59"/>
      <c r="H261" s="273"/>
      <c r="I261" s="250"/>
      <c r="J261" s="274"/>
      <c r="K261" s="171" t="str">
        <f t="shared" si="15"/>
        <v/>
      </c>
      <c r="L261" s="102" t="str">
        <f t="shared" si="16"/>
        <v/>
      </c>
      <c r="M261" s="176" t="str">
        <f t="shared" si="17"/>
        <v/>
      </c>
    </row>
    <row r="262" spans="2:13" x14ac:dyDescent="0.25">
      <c r="B262" s="431" t="str">
        <f t="shared" si="18"/>
        <v/>
      </c>
      <c r="C262" s="59"/>
      <c r="D262" s="271"/>
      <c r="E262" s="59"/>
      <c r="F262" s="272"/>
      <c r="G262" s="59"/>
      <c r="H262" s="273"/>
      <c r="I262" s="250"/>
      <c r="J262" s="274"/>
      <c r="K262" s="171" t="str">
        <f t="shared" si="15"/>
        <v/>
      </c>
      <c r="L262" s="102" t="str">
        <f t="shared" si="16"/>
        <v/>
      </c>
      <c r="M262" s="176" t="str">
        <f t="shared" si="17"/>
        <v/>
      </c>
    </row>
    <row r="263" spans="2:13" x14ac:dyDescent="0.25">
      <c r="B263" s="431" t="str">
        <f t="shared" si="18"/>
        <v/>
      </c>
      <c r="C263" s="59"/>
      <c r="D263" s="271"/>
      <c r="E263" s="59"/>
      <c r="F263" s="272"/>
      <c r="G263" s="59"/>
      <c r="H263" s="273"/>
      <c r="I263" s="250"/>
      <c r="J263" s="274"/>
      <c r="K263" s="171" t="str">
        <f t="shared" si="15"/>
        <v/>
      </c>
      <c r="L263" s="102" t="str">
        <f t="shared" si="16"/>
        <v/>
      </c>
      <c r="M263" s="176" t="str">
        <f t="shared" si="17"/>
        <v/>
      </c>
    </row>
    <row r="264" spans="2:13" x14ac:dyDescent="0.25">
      <c r="B264" s="431" t="str">
        <f t="shared" si="18"/>
        <v/>
      </c>
      <c r="C264" s="59"/>
      <c r="D264" s="271"/>
      <c r="E264" s="59"/>
      <c r="F264" s="272"/>
      <c r="G264" s="59"/>
      <c r="H264" s="273"/>
      <c r="I264" s="250"/>
      <c r="J264" s="274"/>
      <c r="K264" s="171" t="str">
        <f t="shared" si="15"/>
        <v/>
      </c>
      <c r="L264" s="102" t="str">
        <f t="shared" si="16"/>
        <v/>
      </c>
      <c r="M264" s="176" t="str">
        <f t="shared" si="17"/>
        <v/>
      </c>
    </row>
    <row r="265" spans="2:13" x14ac:dyDescent="0.25">
      <c r="B265" s="431" t="str">
        <f t="shared" si="18"/>
        <v/>
      </c>
      <c r="C265" s="59"/>
      <c r="D265" s="271"/>
      <c r="E265" s="59"/>
      <c r="F265" s="272"/>
      <c r="G265" s="59"/>
      <c r="H265" s="273"/>
      <c r="I265" s="250"/>
      <c r="J265" s="274"/>
      <c r="K265" s="171" t="str">
        <f t="shared" si="15"/>
        <v/>
      </c>
      <c r="L265" s="102" t="str">
        <f t="shared" si="16"/>
        <v/>
      </c>
      <c r="M265" s="176" t="str">
        <f t="shared" si="17"/>
        <v/>
      </c>
    </row>
    <row r="266" spans="2:13" x14ac:dyDescent="0.25">
      <c r="B266" s="431" t="str">
        <f t="shared" si="18"/>
        <v/>
      </c>
      <c r="C266" s="59"/>
      <c r="D266" s="271"/>
      <c r="E266" s="59"/>
      <c r="F266" s="272"/>
      <c r="G266" s="59"/>
      <c r="H266" s="273"/>
      <c r="I266" s="250"/>
      <c r="J266" s="274"/>
      <c r="K266" s="171" t="str">
        <f t="shared" si="15"/>
        <v/>
      </c>
      <c r="L266" s="102" t="str">
        <f t="shared" si="16"/>
        <v/>
      </c>
      <c r="M266" s="176" t="str">
        <f t="shared" si="17"/>
        <v/>
      </c>
    </row>
    <row r="267" spans="2:13" x14ac:dyDescent="0.25">
      <c r="B267" s="431" t="str">
        <f t="shared" si="18"/>
        <v/>
      </c>
      <c r="C267" s="59"/>
      <c r="D267" s="271"/>
      <c r="E267" s="59"/>
      <c r="F267" s="272"/>
      <c r="G267" s="59"/>
      <c r="H267" s="273"/>
      <c r="I267" s="250"/>
      <c r="J267" s="274"/>
      <c r="K267" s="171" t="str">
        <f t="shared" si="15"/>
        <v/>
      </c>
      <c r="L267" s="102" t="str">
        <f t="shared" si="16"/>
        <v/>
      </c>
      <c r="M267" s="176" t="str">
        <f t="shared" si="17"/>
        <v/>
      </c>
    </row>
    <row r="268" spans="2:13" x14ac:dyDescent="0.25">
      <c r="B268" s="431" t="str">
        <f t="shared" si="18"/>
        <v/>
      </c>
      <c r="C268" s="59"/>
      <c r="D268" s="271"/>
      <c r="E268" s="59"/>
      <c r="F268" s="272"/>
      <c r="G268" s="59"/>
      <c r="H268" s="273"/>
      <c r="I268" s="250"/>
      <c r="J268" s="274"/>
      <c r="K268" s="171" t="str">
        <f t="shared" si="15"/>
        <v/>
      </c>
      <c r="L268" s="102" t="str">
        <f t="shared" si="16"/>
        <v/>
      </c>
      <c r="M268" s="176" t="str">
        <f t="shared" si="17"/>
        <v/>
      </c>
    </row>
    <row r="269" spans="2:13" x14ac:dyDescent="0.25">
      <c r="B269" s="431" t="str">
        <f t="shared" si="18"/>
        <v/>
      </c>
      <c r="C269" s="59"/>
      <c r="D269" s="271"/>
      <c r="E269" s="59"/>
      <c r="F269" s="272"/>
      <c r="G269" s="59"/>
      <c r="H269" s="273"/>
      <c r="I269" s="250"/>
      <c r="J269" s="274"/>
      <c r="K269" s="171" t="str">
        <f t="shared" si="15"/>
        <v/>
      </c>
      <c r="L269" s="102" t="str">
        <f t="shared" si="16"/>
        <v/>
      </c>
      <c r="M269" s="176" t="str">
        <f t="shared" si="17"/>
        <v/>
      </c>
    </row>
    <row r="270" spans="2:13" x14ac:dyDescent="0.25">
      <c r="B270" s="431" t="str">
        <f t="shared" si="18"/>
        <v/>
      </c>
      <c r="C270" s="59"/>
      <c r="D270" s="271"/>
      <c r="E270" s="59"/>
      <c r="F270" s="272"/>
      <c r="G270" s="59"/>
      <c r="H270" s="273"/>
      <c r="I270" s="250"/>
      <c r="J270" s="274"/>
      <c r="K270" s="171" t="str">
        <f t="shared" si="15"/>
        <v/>
      </c>
      <c r="L270" s="102" t="str">
        <f t="shared" si="16"/>
        <v/>
      </c>
      <c r="M270" s="176" t="str">
        <f t="shared" si="17"/>
        <v/>
      </c>
    </row>
    <row r="271" spans="2:13" x14ac:dyDescent="0.25">
      <c r="B271" s="431" t="str">
        <f t="shared" si="18"/>
        <v/>
      </c>
      <c r="C271" s="59"/>
      <c r="D271" s="271"/>
      <c r="E271" s="59"/>
      <c r="F271" s="272"/>
      <c r="G271" s="59"/>
      <c r="H271" s="273"/>
      <c r="I271" s="250"/>
      <c r="J271" s="274"/>
      <c r="K271" s="171" t="str">
        <f t="shared" si="15"/>
        <v/>
      </c>
      <c r="L271" s="102" t="str">
        <f t="shared" si="16"/>
        <v/>
      </c>
      <c r="M271" s="176" t="str">
        <f t="shared" si="17"/>
        <v/>
      </c>
    </row>
    <row r="272" spans="2:13" x14ac:dyDescent="0.25">
      <c r="B272" s="431" t="str">
        <f t="shared" si="18"/>
        <v/>
      </c>
      <c r="C272" s="59"/>
      <c r="D272" s="271"/>
      <c r="E272" s="59"/>
      <c r="F272" s="272"/>
      <c r="G272" s="59"/>
      <c r="H272" s="273"/>
      <c r="I272" s="250"/>
      <c r="J272" s="274"/>
      <c r="K272" s="171" t="str">
        <f t="shared" si="15"/>
        <v/>
      </c>
      <c r="L272" s="102" t="str">
        <f t="shared" si="16"/>
        <v/>
      </c>
      <c r="M272" s="176" t="str">
        <f t="shared" si="17"/>
        <v/>
      </c>
    </row>
    <row r="273" spans="2:13" x14ac:dyDescent="0.25">
      <c r="B273" s="431" t="str">
        <f t="shared" si="18"/>
        <v/>
      </c>
      <c r="C273" s="59"/>
      <c r="D273" s="271"/>
      <c r="E273" s="59"/>
      <c r="F273" s="272"/>
      <c r="G273" s="59"/>
      <c r="H273" s="273"/>
      <c r="I273" s="250"/>
      <c r="J273" s="274"/>
      <c r="K273" s="171" t="str">
        <f t="shared" si="15"/>
        <v/>
      </c>
      <c r="L273" s="102" t="str">
        <f t="shared" si="16"/>
        <v/>
      </c>
      <c r="M273" s="176" t="str">
        <f t="shared" si="17"/>
        <v/>
      </c>
    </row>
    <row r="274" spans="2:13" x14ac:dyDescent="0.25">
      <c r="B274" s="431" t="str">
        <f t="shared" si="18"/>
        <v/>
      </c>
      <c r="C274" s="59"/>
      <c r="D274" s="271"/>
      <c r="E274" s="59"/>
      <c r="F274" s="272"/>
      <c r="G274" s="59"/>
      <c r="H274" s="273"/>
      <c r="I274" s="250"/>
      <c r="J274" s="274"/>
      <c r="K274" s="171" t="str">
        <f t="shared" si="15"/>
        <v/>
      </c>
      <c r="L274" s="102" t="str">
        <f t="shared" si="16"/>
        <v/>
      </c>
      <c r="M274" s="176" t="str">
        <f t="shared" si="17"/>
        <v/>
      </c>
    </row>
    <row r="275" spans="2:13" x14ac:dyDescent="0.25">
      <c r="B275" s="431" t="str">
        <f t="shared" si="18"/>
        <v/>
      </c>
      <c r="C275" s="59"/>
      <c r="D275" s="271"/>
      <c r="E275" s="59"/>
      <c r="F275" s="272"/>
      <c r="G275" s="59"/>
      <c r="H275" s="273"/>
      <c r="I275" s="250"/>
      <c r="J275" s="274"/>
      <c r="K275" s="171" t="str">
        <f t="shared" si="15"/>
        <v/>
      </c>
      <c r="L275" s="102" t="str">
        <f t="shared" si="16"/>
        <v/>
      </c>
      <c r="M275" s="176" t="str">
        <f t="shared" si="17"/>
        <v/>
      </c>
    </row>
    <row r="276" spans="2:13" x14ac:dyDescent="0.25">
      <c r="B276" s="431" t="str">
        <f t="shared" si="18"/>
        <v/>
      </c>
      <c r="C276" s="59"/>
      <c r="D276" s="271"/>
      <c r="E276" s="59"/>
      <c r="F276" s="272"/>
      <c r="G276" s="59"/>
      <c r="H276" s="273"/>
      <c r="I276" s="250"/>
      <c r="J276" s="274"/>
      <c r="K276" s="171" t="str">
        <f t="shared" si="15"/>
        <v/>
      </c>
      <c r="L276" s="102" t="str">
        <f t="shared" si="16"/>
        <v/>
      </c>
      <c r="M276" s="176" t="str">
        <f t="shared" si="17"/>
        <v/>
      </c>
    </row>
    <row r="277" spans="2:13" x14ac:dyDescent="0.25">
      <c r="B277" s="431" t="str">
        <f t="shared" si="18"/>
        <v/>
      </c>
      <c r="C277" s="59"/>
      <c r="D277" s="271"/>
      <c r="E277" s="59"/>
      <c r="F277" s="272"/>
      <c r="G277" s="59"/>
      <c r="H277" s="273"/>
      <c r="I277" s="250"/>
      <c r="J277" s="274"/>
      <c r="K277" s="171" t="str">
        <f t="shared" si="15"/>
        <v/>
      </c>
      <c r="L277" s="102" t="str">
        <f t="shared" si="16"/>
        <v/>
      </c>
      <c r="M277" s="176" t="str">
        <f t="shared" si="17"/>
        <v/>
      </c>
    </row>
    <row r="278" spans="2:13" x14ac:dyDescent="0.25">
      <c r="B278" s="431" t="str">
        <f t="shared" si="18"/>
        <v/>
      </c>
      <c r="C278" s="59"/>
      <c r="D278" s="271"/>
      <c r="E278" s="59"/>
      <c r="F278" s="272"/>
      <c r="G278" s="59"/>
      <c r="H278" s="273"/>
      <c r="I278" s="250"/>
      <c r="J278" s="274"/>
      <c r="K278" s="171" t="str">
        <f t="shared" si="15"/>
        <v/>
      </c>
      <c r="L278" s="102" t="str">
        <f t="shared" si="16"/>
        <v/>
      </c>
      <c r="M278" s="176" t="str">
        <f t="shared" si="17"/>
        <v/>
      </c>
    </row>
    <row r="279" spans="2:13" x14ac:dyDescent="0.25">
      <c r="B279" s="431" t="str">
        <f t="shared" si="18"/>
        <v/>
      </c>
      <c r="C279" s="59"/>
      <c r="D279" s="271"/>
      <c r="E279" s="59"/>
      <c r="F279" s="272"/>
      <c r="G279" s="59"/>
      <c r="H279" s="273"/>
      <c r="I279" s="250"/>
      <c r="J279" s="274"/>
      <c r="K279" s="171" t="str">
        <f t="shared" si="15"/>
        <v/>
      </c>
      <c r="L279" s="102" t="str">
        <f t="shared" si="16"/>
        <v/>
      </c>
      <c r="M279" s="176" t="str">
        <f t="shared" si="17"/>
        <v/>
      </c>
    </row>
    <row r="280" spans="2:13" x14ac:dyDescent="0.25">
      <c r="B280" s="431" t="str">
        <f t="shared" si="18"/>
        <v/>
      </c>
      <c r="C280" s="59"/>
      <c r="D280" s="271"/>
      <c r="E280" s="59"/>
      <c r="F280" s="272"/>
      <c r="G280" s="59"/>
      <c r="H280" s="273"/>
      <c r="I280" s="250"/>
      <c r="J280" s="274"/>
      <c r="K280" s="171" t="str">
        <f t="shared" si="15"/>
        <v/>
      </c>
      <c r="L280" s="102" t="str">
        <f t="shared" si="16"/>
        <v/>
      </c>
      <c r="M280" s="176" t="str">
        <f t="shared" si="17"/>
        <v/>
      </c>
    </row>
    <row r="281" spans="2:13" x14ac:dyDescent="0.25">
      <c r="B281" s="431" t="str">
        <f t="shared" si="18"/>
        <v/>
      </c>
      <c r="C281" s="59"/>
      <c r="D281" s="271"/>
      <c r="E281" s="59"/>
      <c r="F281" s="272"/>
      <c r="G281" s="59"/>
      <c r="H281" s="273"/>
      <c r="I281" s="250"/>
      <c r="J281" s="274"/>
      <c r="K281" s="171" t="str">
        <f t="shared" si="15"/>
        <v/>
      </c>
      <c r="L281" s="102" t="str">
        <f t="shared" si="16"/>
        <v/>
      </c>
      <c r="M281" s="176" t="str">
        <f t="shared" si="17"/>
        <v/>
      </c>
    </row>
    <row r="282" spans="2:13" x14ac:dyDescent="0.25">
      <c r="B282" s="431" t="str">
        <f t="shared" si="18"/>
        <v/>
      </c>
      <c r="C282" s="59"/>
      <c r="D282" s="271"/>
      <c r="E282" s="59"/>
      <c r="F282" s="272"/>
      <c r="G282" s="59"/>
      <c r="H282" s="273"/>
      <c r="I282" s="250"/>
      <c r="J282" s="274"/>
      <c r="K282" s="171" t="str">
        <f t="shared" si="15"/>
        <v/>
      </c>
      <c r="L282" s="102" t="str">
        <f t="shared" si="16"/>
        <v/>
      </c>
      <c r="M282" s="176" t="str">
        <f t="shared" si="17"/>
        <v/>
      </c>
    </row>
    <row r="283" spans="2:13" x14ac:dyDescent="0.25">
      <c r="B283" s="431" t="str">
        <f t="shared" si="18"/>
        <v/>
      </c>
      <c r="C283" s="59"/>
      <c r="D283" s="271"/>
      <c r="E283" s="59"/>
      <c r="F283" s="272"/>
      <c r="G283" s="59"/>
      <c r="H283" s="273"/>
      <c r="I283" s="250"/>
      <c r="J283" s="274"/>
      <c r="K283" s="171" t="str">
        <f t="shared" si="15"/>
        <v/>
      </c>
      <c r="L283" s="102" t="str">
        <f t="shared" si="16"/>
        <v/>
      </c>
      <c r="M283" s="176" t="str">
        <f t="shared" si="17"/>
        <v/>
      </c>
    </row>
    <row r="284" spans="2:13" x14ac:dyDescent="0.25">
      <c r="B284" s="431" t="str">
        <f t="shared" si="18"/>
        <v/>
      </c>
      <c r="C284" s="59"/>
      <c r="D284" s="271"/>
      <c r="E284" s="59"/>
      <c r="F284" s="272"/>
      <c r="G284" s="59"/>
      <c r="H284" s="273"/>
      <c r="I284" s="250"/>
      <c r="J284" s="274"/>
      <c r="K284" s="171" t="str">
        <f t="shared" si="15"/>
        <v/>
      </c>
      <c r="L284" s="102" t="str">
        <f t="shared" si="16"/>
        <v/>
      </c>
      <c r="M284" s="176" t="str">
        <f t="shared" si="17"/>
        <v/>
      </c>
    </row>
    <row r="285" spans="2:13" x14ac:dyDescent="0.25">
      <c r="B285" s="431" t="str">
        <f t="shared" si="18"/>
        <v/>
      </c>
      <c r="C285" s="59"/>
      <c r="D285" s="271"/>
      <c r="E285" s="59"/>
      <c r="F285" s="272"/>
      <c r="G285" s="59"/>
      <c r="H285" s="273"/>
      <c r="I285" s="250"/>
      <c r="J285" s="274"/>
      <c r="K285" s="171" t="str">
        <f t="shared" si="15"/>
        <v/>
      </c>
      <c r="L285" s="102" t="str">
        <f t="shared" si="16"/>
        <v/>
      </c>
      <c r="M285" s="176" t="str">
        <f t="shared" si="17"/>
        <v/>
      </c>
    </row>
    <row r="286" spans="2:13" x14ac:dyDescent="0.25">
      <c r="B286" s="431" t="str">
        <f t="shared" si="18"/>
        <v/>
      </c>
      <c r="C286" s="59"/>
      <c r="D286" s="271"/>
      <c r="E286" s="59"/>
      <c r="F286" s="272"/>
      <c r="G286" s="59"/>
      <c r="H286" s="273"/>
      <c r="I286" s="250"/>
      <c r="J286" s="274"/>
      <c r="K286" s="171" t="str">
        <f t="shared" si="15"/>
        <v/>
      </c>
      <c r="L286" s="102" t="str">
        <f t="shared" si="16"/>
        <v/>
      </c>
      <c r="M286" s="176" t="str">
        <f t="shared" si="17"/>
        <v/>
      </c>
    </row>
    <row r="287" spans="2:13" x14ac:dyDescent="0.25">
      <c r="B287" s="431" t="str">
        <f t="shared" si="18"/>
        <v/>
      </c>
      <c r="C287" s="59"/>
      <c r="D287" s="271"/>
      <c r="E287" s="59"/>
      <c r="F287" s="272"/>
      <c r="G287" s="59"/>
      <c r="H287" s="273"/>
      <c r="I287" s="250"/>
      <c r="J287" s="274"/>
      <c r="K287" s="171" t="str">
        <f t="shared" si="15"/>
        <v/>
      </c>
      <c r="L287" s="102" t="str">
        <f t="shared" si="16"/>
        <v/>
      </c>
      <c r="M287" s="176" t="str">
        <f t="shared" si="17"/>
        <v/>
      </c>
    </row>
    <row r="288" spans="2:13" x14ac:dyDescent="0.25">
      <c r="B288" s="431" t="str">
        <f t="shared" si="18"/>
        <v/>
      </c>
      <c r="C288" s="59"/>
      <c r="D288" s="271"/>
      <c r="E288" s="59"/>
      <c r="F288" s="272"/>
      <c r="G288" s="59"/>
      <c r="H288" s="273"/>
      <c r="I288" s="250"/>
      <c r="J288" s="274"/>
      <c r="K288" s="171" t="str">
        <f t="shared" ref="K288:K351" si="19">IF(B288&lt;&gt;"",+J288*I288,"")</f>
        <v/>
      </c>
      <c r="L288" s="102" t="str">
        <f t="shared" si="16"/>
        <v/>
      </c>
      <c r="M288" s="176" t="str">
        <f t="shared" si="17"/>
        <v/>
      </c>
    </row>
    <row r="289" spans="2:13" x14ac:dyDescent="0.25">
      <c r="B289" s="431" t="str">
        <f t="shared" si="18"/>
        <v/>
      </c>
      <c r="C289" s="59"/>
      <c r="D289" s="271"/>
      <c r="E289" s="59"/>
      <c r="F289" s="272"/>
      <c r="G289" s="59"/>
      <c r="H289" s="273"/>
      <c r="I289" s="250"/>
      <c r="J289" s="274"/>
      <c r="K289" s="171" t="str">
        <f t="shared" si="19"/>
        <v/>
      </c>
      <c r="L289" s="102" t="str">
        <f t="shared" ref="L289:L352" si="20">CONCATENATE(C289,D289)</f>
        <v/>
      </c>
      <c r="M289" s="176" t="str">
        <f t="shared" ref="M289:M352" si="21">IF(AND(B289&lt;&gt;"",COUNTIF(L$32:L$431,$L289)&gt;1),"Član je upisan više puta","")</f>
        <v/>
      </c>
    </row>
    <row r="290" spans="2:13" x14ac:dyDescent="0.25">
      <c r="B290" s="431" t="str">
        <f t="shared" ref="B290:B353" si="22">IF(C290&lt;&gt;"",IF(B288="R.b.",1,B289+1),"")</f>
        <v/>
      </c>
      <c r="C290" s="59"/>
      <c r="D290" s="271"/>
      <c r="E290" s="59"/>
      <c r="F290" s="272"/>
      <c r="G290" s="59"/>
      <c r="H290" s="273"/>
      <c r="I290" s="250"/>
      <c r="J290" s="274"/>
      <c r="K290" s="171" t="str">
        <f t="shared" si="19"/>
        <v/>
      </c>
      <c r="L290" s="102" t="str">
        <f t="shared" si="20"/>
        <v/>
      </c>
      <c r="M290" s="176" t="str">
        <f t="shared" si="21"/>
        <v/>
      </c>
    </row>
    <row r="291" spans="2:13" x14ac:dyDescent="0.25">
      <c r="B291" s="431" t="str">
        <f t="shared" si="22"/>
        <v/>
      </c>
      <c r="C291" s="59"/>
      <c r="D291" s="271"/>
      <c r="E291" s="59"/>
      <c r="F291" s="272"/>
      <c r="G291" s="59"/>
      <c r="H291" s="273"/>
      <c r="I291" s="250"/>
      <c r="J291" s="274"/>
      <c r="K291" s="171" t="str">
        <f t="shared" si="19"/>
        <v/>
      </c>
      <c r="L291" s="102" t="str">
        <f t="shared" si="20"/>
        <v/>
      </c>
      <c r="M291" s="176" t="str">
        <f t="shared" si="21"/>
        <v/>
      </c>
    </row>
    <row r="292" spans="2:13" x14ac:dyDescent="0.25">
      <c r="B292" s="431" t="str">
        <f t="shared" si="22"/>
        <v/>
      </c>
      <c r="C292" s="59"/>
      <c r="D292" s="271"/>
      <c r="E292" s="59"/>
      <c r="F292" s="272"/>
      <c r="G292" s="59"/>
      <c r="H292" s="273"/>
      <c r="I292" s="250"/>
      <c r="J292" s="274"/>
      <c r="K292" s="171" t="str">
        <f t="shared" si="19"/>
        <v/>
      </c>
      <c r="L292" s="102" t="str">
        <f t="shared" si="20"/>
        <v/>
      </c>
      <c r="M292" s="176" t="str">
        <f t="shared" si="21"/>
        <v/>
      </c>
    </row>
    <row r="293" spans="2:13" x14ac:dyDescent="0.25">
      <c r="B293" s="431" t="str">
        <f t="shared" si="22"/>
        <v/>
      </c>
      <c r="C293" s="59"/>
      <c r="D293" s="271"/>
      <c r="E293" s="59"/>
      <c r="F293" s="272"/>
      <c r="G293" s="59"/>
      <c r="H293" s="273"/>
      <c r="I293" s="250"/>
      <c r="J293" s="274"/>
      <c r="K293" s="171" t="str">
        <f t="shared" si="19"/>
        <v/>
      </c>
      <c r="L293" s="102" t="str">
        <f t="shared" si="20"/>
        <v/>
      </c>
      <c r="M293" s="176" t="str">
        <f t="shared" si="21"/>
        <v/>
      </c>
    </row>
    <row r="294" spans="2:13" x14ac:dyDescent="0.25">
      <c r="B294" s="431" t="str">
        <f t="shared" si="22"/>
        <v/>
      </c>
      <c r="C294" s="59"/>
      <c r="D294" s="271"/>
      <c r="E294" s="59"/>
      <c r="F294" s="272"/>
      <c r="G294" s="59"/>
      <c r="H294" s="273"/>
      <c r="I294" s="250"/>
      <c r="J294" s="274"/>
      <c r="K294" s="171" t="str">
        <f t="shared" si="19"/>
        <v/>
      </c>
      <c r="L294" s="102" t="str">
        <f t="shared" si="20"/>
        <v/>
      </c>
      <c r="M294" s="176" t="str">
        <f t="shared" si="21"/>
        <v/>
      </c>
    </row>
    <row r="295" spans="2:13" x14ac:dyDescent="0.25">
      <c r="B295" s="431" t="str">
        <f t="shared" si="22"/>
        <v/>
      </c>
      <c r="C295" s="59"/>
      <c r="D295" s="271"/>
      <c r="E295" s="59"/>
      <c r="F295" s="272"/>
      <c r="G295" s="59"/>
      <c r="H295" s="273"/>
      <c r="I295" s="250"/>
      <c r="J295" s="274"/>
      <c r="K295" s="171" t="str">
        <f t="shared" si="19"/>
        <v/>
      </c>
      <c r="L295" s="102" t="str">
        <f t="shared" si="20"/>
        <v/>
      </c>
      <c r="M295" s="176" t="str">
        <f t="shared" si="21"/>
        <v/>
      </c>
    </row>
    <row r="296" spans="2:13" x14ac:dyDescent="0.25">
      <c r="B296" s="431" t="str">
        <f t="shared" si="22"/>
        <v/>
      </c>
      <c r="C296" s="59"/>
      <c r="D296" s="271"/>
      <c r="E296" s="59"/>
      <c r="F296" s="272"/>
      <c r="G296" s="59"/>
      <c r="H296" s="273"/>
      <c r="I296" s="250"/>
      <c r="J296" s="274"/>
      <c r="K296" s="171" t="str">
        <f t="shared" si="19"/>
        <v/>
      </c>
      <c r="L296" s="102" t="str">
        <f t="shared" si="20"/>
        <v/>
      </c>
      <c r="M296" s="176" t="str">
        <f t="shared" si="21"/>
        <v/>
      </c>
    </row>
    <row r="297" spans="2:13" x14ac:dyDescent="0.25">
      <c r="B297" s="431" t="str">
        <f t="shared" si="22"/>
        <v/>
      </c>
      <c r="C297" s="59"/>
      <c r="D297" s="271"/>
      <c r="E297" s="59"/>
      <c r="F297" s="272"/>
      <c r="G297" s="59"/>
      <c r="H297" s="273"/>
      <c r="I297" s="250"/>
      <c r="J297" s="274"/>
      <c r="K297" s="171" t="str">
        <f t="shared" si="19"/>
        <v/>
      </c>
      <c r="L297" s="102" t="str">
        <f t="shared" si="20"/>
        <v/>
      </c>
      <c r="M297" s="176" t="str">
        <f t="shared" si="21"/>
        <v/>
      </c>
    </row>
    <row r="298" spans="2:13" x14ac:dyDescent="0.25">
      <c r="B298" s="431" t="str">
        <f t="shared" si="22"/>
        <v/>
      </c>
      <c r="C298" s="59"/>
      <c r="D298" s="271"/>
      <c r="E298" s="59"/>
      <c r="F298" s="272"/>
      <c r="G298" s="59"/>
      <c r="H298" s="273"/>
      <c r="I298" s="250"/>
      <c r="J298" s="274"/>
      <c r="K298" s="171" t="str">
        <f t="shared" si="19"/>
        <v/>
      </c>
      <c r="L298" s="102" t="str">
        <f t="shared" si="20"/>
        <v/>
      </c>
      <c r="M298" s="176" t="str">
        <f t="shared" si="21"/>
        <v/>
      </c>
    </row>
    <row r="299" spans="2:13" x14ac:dyDescent="0.25">
      <c r="B299" s="431" t="str">
        <f t="shared" si="22"/>
        <v/>
      </c>
      <c r="C299" s="59"/>
      <c r="D299" s="271"/>
      <c r="E299" s="59"/>
      <c r="F299" s="272"/>
      <c r="G299" s="59"/>
      <c r="H299" s="273"/>
      <c r="I299" s="250"/>
      <c r="J299" s="274"/>
      <c r="K299" s="171" t="str">
        <f t="shared" si="19"/>
        <v/>
      </c>
      <c r="L299" s="102" t="str">
        <f t="shared" si="20"/>
        <v/>
      </c>
      <c r="M299" s="176" t="str">
        <f t="shared" si="21"/>
        <v/>
      </c>
    </row>
    <row r="300" spans="2:13" x14ac:dyDescent="0.25">
      <c r="B300" s="431" t="str">
        <f t="shared" si="22"/>
        <v/>
      </c>
      <c r="C300" s="59"/>
      <c r="D300" s="271"/>
      <c r="E300" s="59"/>
      <c r="F300" s="272"/>
      <c r="G300" s="59"/>
      <c r="H300" s="273"/>
      <c r="I300" s="250"/>
      <c r="J300" s="274"/>
      <c r="K300" s="171" t="str">
        <f t="shared" si="19"/>
        <v/>
      </c>
      <c r="L300" s="102" t="str">
        <f t="shared" si="20"/>
        <v/>
      </c>
      <c r="M300" s="176" t="str">
        <f t="shared" si="21"/>
        <v/>
      </c>
    </row>
    <row r="301" spans="2:13" x14ac:dyDescent="0.25">
      <c r="B301" s="431" t="str">
        <f t="shared" si="22"/>
        <v/>
      </c>
      <c r="C301" s="59"/>
      <c r="D301" s="271"/>
      <c r="E301" s="59"/>
      <c r="F301" s="272"/>
      <c r="G301" s="59"/>
      <c r="H301" s="273"/>
      <c r="I301" s="250"/>
      <c r="J301" s="274"/>
      <c r="K301" s="171" t="str">
        <f t="shared" si="19"/>
        <v/>
      </c>
      <c r="L301" s="102" t="str">
        <f t="shared" si="20"/>
        <v/>
      </c>
      <c r="M301" s="176" t="str">
        <f t="shared" si="21"/>
        <v/>
      </c>
    </row>
    <row r="302" spans="2:13" x14ac:dyDescent="0.25">
      <c r="B302" s="431" t="str">
        <f t="shared" si="22"/>
        <v/>
      </c>
      <c r="C302" s="59"/>
      <c r="D302" s="271"/>
      <c r="E302" s="59"/>
      <c r="F302" s="272"/>
      <c r="G302" s="59"/>
      <c r="H302" s="273"/>
      <c r="I302" s="250"/>
      <c r="J302" s="274"/>
      <c r="K302" s="171" t="str">
        <f t="shared" si="19"/>
        <v/>
      </c>
      <c r="L302" s="102" t="str">
        <f t="shared" si="20"/>
        <v/>
      </c>
      <c r="M302" s="176" t="str">
        <f t="shared" si="21"/>
        <v/>
      </c>
    </row>
    <row r="303" spans="2:13" x14ac:dyDescent="0.25">
      <c r="B303" s="431" t="str">
        <f t="shared" si="22"/>
        <v/>
      </c>
      <c r="C303" s="59"/>
      <c r="D303" s="271"/>
      <c r="E303" s="59"/>
      <c r="F303" s="272"/>
      <c r="G303" s="59"/>
      <c r="H303" s="273"/>
      <c r="I303" s="250"/>
      <c r="J303" s="274"/>
      <c r="K303" s="171" t="str">
        <f t="shared" si="19"/>
        <v/>
      </c>
      <c r="L303" s="102" t="str">
        <f t="shared" si="20"/>
        <v/>
      </c>
      <c r="M303" s="176" t="str">
        <f t="shared" si="21"/>
        <v/>
      </c>
    </row>
    <row r="304" spans="2:13" x14ac:dyDescent="0.25">
      <c r="B304" s="431" t="str">
        <f t="shared" si="22"/>
        <v/>
      </c>
      <c r="C304" s="59"/>
      <c r="D304" s="271"/>
      <c r="E304" s="59"/>
      <c r="F304" s="272"/>
      <c r="G304" s="59"/>
      <c r="H304" s="273"/>
      <c r="I304" s="250"/>
      <c r="J304" s="274"/>
      <c r="K304" s="171" t="str">
        <f t="shared" si="19"/>
        <v/>
      </c>
      <c r="L304" s="102" t="str">
        <f t="shared" si="20"/>
        <v/>
      </c>
      <c r="M304" s="176" t="str">
        <f t="shared" si="21"/>
        <v/>
      </c>
    </row>
    <row r="305" spans="2:13" x14ac:dyDescent="0.25">
      <c r="B305" s="431" t="str">
        <f t="shared" si="22"/>
        <v/>
      </c>
      <c r="C305" s="59"/>
      <c r="D305" s="271"/>
      <c r="E305" s="59"/>
      <c r="F305" s="272"/>
      <c r="G305" s="59"/>
      <c r="H305" s="273"/>
      <c r="I305" s="250"/>
      <c r="J305" s="274"/>
      <c r="K305" s="171" t="str">
        <f t="shared" si="19"/>
        <v/>
      </c>
      <c r="L305" s="102" t="str">
        <f t="shared" si="20"/>
        <v/>
      </c>
      <c r="M305" s="176" t="str">
        <f t="shared" si="21"/>
        <v/>
      </c>
    </row>
    <row r="306" spans="2:13" x14ac:dyDescent="0.25">
      <c r="B306" s="431" t="str">
        <f t="shared" si="22"/>
        <v/>
      </c>
      <c r="C306" s="59"/>
      <c r="D306" s="271"/>
      <c r="E306" s="59"/>
      <c r="F306" s="272"/>
      <c r="G306" s="59"/>
      <c r="H306" s="273"/>
      <c r="I306" s="250"/>
      <c r="J306" s="274"/>
      <c r="K306" s="171" t="str">
        <f t="shared" si="19"/>
        <v/>
      </c>
      <c r="L306" s="102" t="str">
        <f t="shared" si="20"/>
        <v/>
      </c>
      <c r="M306" s="176" t="str">
        <f t="shared" si="21"/>
        <v/>
      </c>
    </row>
    <row r="307" spans="2:13" x14ac:dyDescent="0.25">
      <c r="B307" s="431" t="str">
        <f t="shared" si="22"/>
        <v/>
      </c>
      <c r="C307" s="59"/>
      <c r="D307" s="271"/>
      <c r="E307" s="59"/>
      <c r="F307" s="272"/>
      <c r="G307" s="59"/>
      <c r="H307" s="273"/>
      <c r="I307" s="250"/>
      <c r="J307" s="274"/>
      <c r="K307" s="171" t="str">
        <f t="shared" si="19"/>
        <v/>
      </c>
      <c r="L307" s="102" t="str">
        <f t="shared" si="20"/>
        <v/>
      </c>
      <c r="M307" s="176" t="str">
        <f t="shared" si="21"/>
        <v/>
      </c>
    </row>
    <row r="308" spans="2:13" x14ac:dyDescent="0.25">
      <c r="B308" s="431" t="str">
        <f t="shared" si="22"/>
        <v/>
      </c>
      <c r="C308" s="59"/>
      <c r="D308" s="271"/>
      <c r="E308" s="59"/>
      <c r="F308" s="272"/>
      <c r="G308" s="59"/>
      <c r="H308" s="273"/>
      <c r="I308" s="250"/>
      <c r="J308" s="274"/>
      <c r="K308" s="171" t="str">
        <f t="shared" si="19"/>
        <v/>
      </c>
      <c r="L308" s="102" t="str">
        <f t="shared" si="20"/>
        <v/>
      </c>
      <c r="M308" s="176" t="str">
        <f t="shared" si="21"/>
        <v/>
      </c>
    </row>
    <row r="309" spans="2:13" x14ac:dyDescent="0.25">
      <c r="B309" s="431" t="str">
        <f t="shared" si="22"/>
        <v/>
      </c>
      <c r="C309" s="59"/>
      <c r="D309" s="271"/>
      <c r="E309" s="59"/>
      <c r="F309" s="272"/>
      <c r="G309" s="59"/>
      <c r="H309" s="273"/>
      <c r="I309" s="250"/>
      <c r="J309" s="274"/>
      <c r="K309" s="171" t="str">
        <f t="shared" si="19"/>
        <v/>
      </c>
      <c r="L309" s="102" t="str">
        <f t="shared" si="20"/>
        <v/>
      </c>
      <c r="M309" s="176" t="str">
        <f t="shared" si="21"/>
        <v/>
      </c>
    </row>
    <row r="310" spans="2:13" x14ac:dyDescent="0.25">
      <c r="B310" s="431" t="str">
        <f t="shared" si="22"/>
        <v/>
      </c>
      <c r="C310" s="59"/>
      <c r="D310" s="271"/>
      <c r="E310" s="59"/>
      <c r="F310" s="272"/>
      <c r="G310" s="59"/>
      <c r="H310" s="273"/>
      <c r="I310" s="250"/>
      <c r="J310" s="274"/>
      <c r="K310" s="171" t="str">
        <f t="shared" si="19"/>
        <v/>
      </c>
      <c r="L310" s="102" t="str">
        <f t="shared" si="20"/>
        <v/>
      </c>
      <c r="M310" s="176" t="str">
        <f t="shared" si="21"/>
        <v/>
      </c>
    </row>
    <row r="311" spans="2:13" x14ac:dyDescent="0.25">
      <c r="B311" s="431" t="str">
        <f t="shared" si="22"/>
        <v/>
      </c>
      <c r="C311" s="59"/>
      <c r="D311" s="271"/>
      <c r="E311" s="59"/>
      <c r="F311" s="272"/>
      <c r="G311" s="59"/>
      <c r="H311" s="273"/>
      <c r="I311" s="250"/>
      <c r="J311" s="274"/>
      <c r="K311" s="171" t="str">
        <f t="shared" si="19"/>
        <v/>
      </c>
      <c r="L311" s="102" t="str">
        <f t="shared" si="20"/>
        <v/>
      </c>
      <c r="M311" s="176" t="str">
        <f t="shared" si="21"/>
        <v/>
      </c>
    </row>
    <row r="312" spans="2:13" x14ac:dyDescent="0.25">
      <c r="B312" s="431" t="str">
        <f t="shared" si="22"/>
        <v/>
      </c>
      <c r="C312" s="59"/>
      <c r="D312" s="271"/>
      <c r="E312" s="59"/>
      <c r="F312" s="272"/>
      <c r="G312" s="59"/>
      <c r="H312" s="273"/>
      <c r="I312" s="250"/>
      <c r="J312" s="274"/>
      <c r="K312" s="171" t="str">
        <f t="shared" si="19"/>
        <v/>
      </c>
      <c r="L312" s="102" t="str">
        <f t="shared" si="20"/>
        <v/>
      </c>
      <c r="M312" s="176" t="str">
        <f t="shared" si="21"/>
        <v/>
      </c>
    </row>
    <row r="313" spans="2:13" x14ac:dyDescent="0.25">
      <c r="B313" s="431" t="str">
        <f t="shared" si="22"/>
        <v/>
      </c>
      <c r="C313" s="59"/>
      <c r="D313" s="271"/>
      <c r="E313" s="59"/>
      <c r="F313" s="272"/>
      <c r="G313" s="59"/>
      <c r="H313" s="273"/>
      <c r="I313" s="250"/>
      <c r="J313" s="274"/>
      <c r="K313" s="171" t="str">
        <f t="shared" si="19"/>
        <v/>
      </c>
      <c r="L313" s="102" t="str">
        <f t="shared" si="20"/>
        <v/>
      </c>
      <c r="M313" s="176" t="str">
        <f t="shared" si="21"/>
        <v/>
      </c>
    </row>
    <row r="314" spans="2:13" x14ac:dyDescent="0.25">
      <c r="B314" s="431" t="str">
        <f t="shared" si="22"/>
        <v/>
      </c>
      <c r="C314" s="59"/>
      <c r="D314" s="271"/>
      <c r="E314" s="59"/>
      <c r="F314" s="272"/>
      <c r="G314" s="59"/>
      <c r="H314" s="273"/>
      <c r="I314" s="250"/>
      <c r="J314" s="274"/>
      <c r="K314" s="171" t="str">
        <f t="shared" si="19"/>
        <v/>
      </c>
      <c r="L314" s="102" t="str">
        <f t="shared" si="20"/>
        <v/>
      </c>
      <c r="M314" s="176" t="str">
        <f t="shared" si="21"/>
        <v/>
      </c>
    </row>
    <row r="315" spans="2:13" x14ac:dyDescent="0.25">
      <c r="B315" s="431" t="str">
        <f t="shared" si="22"/>
        <v/>
      </c>
      <c r="C315" s="59"/>
      <c r="D315" s="271"/>
      <c r="E315" s="59"/>
      <c r="F315" s="272"/>
      <c r="G315" s="59"/>
      <c r="H315" s="273"/>
      <c r="I315" s="250"/>
      <c r="J315" s="274"/>
      <c r="K315" s="171" t="str">
        <f t="shared" si="19"/>
        <v/>
      </c>
      <c r="L315" s="102" t="str">
        <f t="shared" si="20"/>
        <v/>
      </c>
      <c r="M315" s="176" t="str">
        <f t="shared" si="21"/>
        <v/>
      </c>
    </row>
    <row r="316" spans="2:13" x14ac:dyDescent="0.25">
      <c r="B316" s="431" t="str">
        <f t="shared" si="22"/>
        <v/>
      </c>
      <c r="C316" s="59"/>
      <c r="D316" s="271"/>
      <c r="E316" s="59"/>
      <c r="F316" s="272"/>
      <c r="G316" s="59"/>
      <c r="H316" s="273"/>
      <c r="I316" s="250"/>
      <c r="J316" s="274"/>
      <c r="K316" s="171" t="str">
        <f t="shared" si="19"/>
        <v/>
      </c>
      <c r="L316" s="102" t="str">
        <f t="shared" si="20"/>
        <v/>
      </c>
      <c r="M316" s="176" t="str">
        <f t="shared" si="21"/>
        <v/>
      </c>
    </row>
    <row r="317" spans="2:13" x14ac:dyDescent="0.25">
      <c r="B317" s="431" t="str">
        <f t="shared" si="22"/>
        <v/>
      </c>
      <c r="C317" s="59"/>
      <c r="D317" s="271"/>
      <c r="E317" s="59"/>
      <c r="F317" s="272"/>
      <c r="G317" s="59"/>
      <c r="H317" s="273"/>
      <c r="I317" s="250"/>
      <c r="J317" s="274"/>
      <c r="K317" s="171" t="str">
        <f t="shared" si="19"/>
        <v/>
      </c>
      <c r="L317" s="102" t="str">
        <f t="shared" si="20"/>
        <v/>
      </c>
      <c r="M317" s="176" t="str">
        <f t="shared" si="21"/>
        <v/>
      </c>
    </row>
    <row r="318" spans="2:13" x14ac:dyDescent="0.25">
      <c r="B318" s="431" t="str">
        <f t="shared" si="22"/>
        <v/>
      </c>
      <c r="C318" s="59"/>
      <c r="D318" s="271"/>
      <c r="E318" s="59"/>
      <c r="F318" s="272"/>
      <c r="G318" s="59"/>
      <c r="H318" s="273"/>
      <c r="I318" s="250"/>
      <c r="J318" s="274"/>
      <c r="K318" s="171" t="str">
        <f t="shared" si="19"/>
        <v/>
      </c>
      <c r="L318" s="102" t="str">
        <f t="shared" si="20"/>
        <v/>
      </c>
      <c r="M318" s="176" t="str">
        <f t="shared" si="21"/>
        <v/>
      </c>
    </row>
    <row r="319" spans="2:13" x14ac:dyDescent="0.25">
      <c r="B319" s="431" t="str">
        <f t="shared" si="22"/>
        <v/>
      </c>
      <c r="C319" s="59"/>
      <c r="D319" s="271"/>
      <c r="E319" s="59"/>
      <c r="F319" s="272"/>
      <c r="G319" s="59"/>
      <c r="H319" s="273"/>
      <c r="I319" s="250"/>
      <c r="J319" s="274"/>
      <c r="K319" s="171" t="str">
        <f t="shared" si="19"/>
        <v/>
      </c>
      <c r="L319" s="102" t="str">
        <f t="shared" si="20"/>
        <v/>
      </c>
      <c r="M319" s="176" t="str">
        <f t="shared" si="21"/>
        <v/>
      </c>
    </row>
    <row r="320" spans="2:13" x14ac:dyDescent="0.25">
      <c r="B320" s="431" t="str">
        <f t="shared" si="22"/>
        <v/>
      </c>
      <c r="C320" s="59"/>
      <c r="D320" s="271"/>
      <c r="E320" s="59"/>
      <c r="F320" s="272"/>
      <c r="G320" s="59"/>
      <c r="H320" s="273"/>
      <c r="I320" s="250"/>
      <c r="J320" s="274"/>
      <c r="K320" s="171" t="str">
        <f t="shared" si="19"/>
        <v/>
      </c>
      <c r="L320" s="102" t="str">
        <f t="shared" si="20"/>
        <v/>
      </c>
      <c r="M320" s="176" t="str">
        <f t="shared" si="21"/>
        <v/>
      </c>
    </row>
    <row r="321" spans="2:13" x14ac:dyDescent="0.25">
      <c r="B321" s="431" t="str">
        <f t="shared" si="22"/>
        <v/>
      </c>
      <c r="C321" s="59"/>
      <c r="D321" s="271"/>
      <c r="E321" s="59"/>
      <c r="F321" s="272"/>
      <c r="G321" s="59"/>
      <c r="H321" s="273"/>
      <c r="I321" s="250"/>
      <c r="J321" s="274"/>
      <c r="K321" s="171" t="str">
        <f t="shared" si="19"/>
        <v/>
      </c>
      <c r="L321" s="102" t="str">
        <f t="shared" si="20"/>
        <v/>
      </c>
      <c r="M321" s="176" t="str">
        <f t="shared" si="21"/>
        <v/>
      </c>
    </row>
    <row r="322" spans="2:13" x14ac:dyDescent="0.25">
      <c r="B322" s="431" t="str">
        <f t="shared" si="22"/>
        <v/>
      </c>
      <c r="C322" s="59"/>
      <c r="D322" s="271"/>
      <c r="E322" s="59"/>
      <c r="F322" s="272"/>
      <c r="G322" s="59"/>
      <c r="H322" s="273"/>
      <c r="I322" s="250"/>
      <c r="J322" s="274"/>
      <c r="K322" s="171" t="str">
        <f t="shared" si="19"/>
        <v/>
      </c>
      <c r="L322" s="102" t="str">
        <f t="shared" si="20"/>
        <v/>
      </c>
      <c r="M322" s="176" t="str">
        <f t="shared" si="21"/>
        <v/>
      </c>
    </row>
    <row r="323" spans="2:13" x14ac:dyDescent="0.25">
      <c r="B323" s="431" t="str">
        <f t="shared" si="22"/>
        <v/>
      </c>
      <c r="C323" s="59"/>
      <c r="D323" s="271"/>
      <c r="E323" s="59"/>
      <c r="F323" s="272"/>
      <c r="G323" s="59"/>
      <c r="H323" s="273"/>
      <c r="I323" s="250"/>
      <c r="J323" s="274"/>
      <c r="K323" s="171" t="str">
        <f t="shared" si="19"/>
        <v/>
      </c>
      <c r="L323" s="102" t="str">
        <f t="shared" si="20"/>
        <v/>
      </c>
      <c r="M323" s="176" t="str">
        <f t="shared" si="21"/>
        <v/>
      </c>
    </row>
    <row r="324" spans="2:13" x14ac:dyDescent="0.25">
      <c r="B324" s="431" t="str">
        <f t="shared" si="22"/>
        <v/>
      </c>
      <c r="C324" s="59"/>
      <c r="D324" s="271"/>
      <c r="E324" s="59"/>
      <c r="F324" s="272"/>
      <c r="G324" s="59"/>
      <c r="H324" s="273"/>
      <c r="I324" s="250"/>
      <c r="J324" s="274"/>
      <c r="K324" s="171" t="str">
        <f t="shared" si="19"/>
        <v/>
      </c>
      <c r="L324" s="102" t="str">
        <f t="shared" si="20"/>
        <v/>
      </c>
      <c r="M324" s="176" t="str">
        <f t="shared" si="21"/>
        <v/>
      </c>
    </row>
    <row r="325" spans="2:13" x14ac:dyDescent="0.25">
      <c r="B325" s="431" t="str">
        <f t="shared" si="22"/>
        <v/>
      </c>
      <c r="C325" s="59"/>
      <c r="D325" s="271"/>
      <c r="E325" s="59"/>
      <c r="F325" s="272"/>
      <c r="G325" s="59"/>
      <c r="H325" s="273"/>
      <c r="I325" s="250"/>
      <c r="J325" s="274"/>
      <c r="K325" s="171" t="str">
        <f t="shared" si="19"/>
        <v/>
      </c>
      <c r="L325" s="102" t="str">
        <f t="shared" si="20"/>
        <v/>
      </c>
      <c r="M325" s="176" t="str">
        <f t="shared" si="21"/>
        <v/>
      </c>
    </row>
    <row r="326" spans="2:13" x14ac:dyDescent="0.25">
      <c r="B326" s="431" t="str">
        <f t="shared" si="22"/>
        <v/>
      </c>
      <c r="C326" s="59"/>
      <c r="D326" s="271"/>
      <c r="E326" s="59"/>
      <c r="F326" s="272"/>
      <c r="G326" s="59"/>
      <c r="H326" s="273"/>
      <c r="I326" s="250"/>
      <c r="J326" s="274"/>
      <c r="K326" s="171" t="str">
        <f t="shared" si="19"/>
        <v/>
      </c>
      <c r="L326" s="102" t="str">
        <f t="shared" si="20"/>
        <v/>
      </c>
      <c r="M326" s="176" t="str">
        <f t="shared" si="21"/>
        <v/>
      </c>
    </row>
    <row r="327" spans="2:13" x14ac:dyDescent="0.25">
      <c r="B327" s="431" t="str">
        <f t="shared" si="22"/>
        <v/>
      </c>
      <c r="C327" s="59"/>
      <c r="D327" s="271"/>
      <c r="E327" s="59"/>
      <c r="F327" s="272"/>
      <c r="G327" s="59"/>
      <c r="H327" s="273"/>
      <c r="I327" s="250"/>
      <c r="J327" s="274"/>
      <c r="K327" s="171" t="str">
        <f t="shared" si="19"/>
        <v/>
      </c>
      <c r="L327" s="102" t="str">
        <f t="shared" si="20"/>
        <v/>
      </c>
      <c r="M327" s="176" t="str">
        <f t="shared" si="21"/>
        <v/>
      </c>
    </row>
    <row r="328" spans="2:13" x14ac:dyDescent="0.25">
      <c r="B328" s="431" t="str">
        <f t="shared" si="22"/>
        <v/>
      </c>
      <c r="C328" s="59"/>
      <c r="D328" s="271"/>
      <c r="E328" s="59"/>
      <c r="F328" s="272"/>
      <c r="G328" s="59"/>
      <c r="H328" s="273"/>
      <c r="I328" s="250"/>
      <c r="J328" s="274"/>
      <c r="K328" s="171" t="str">
        <f t="shared" si="19"/>
        <v/>
      </c>
      <c r="L328" s="102" t="str">
        <f t="shared" si="20"/>
        <v/>
      </c>
      <c r="M328" s="176" t="str">
        <f t="shared" si="21"/>
        <v/>
      </c>
    </row>
    <row r="329" spans="2:13" x14ac:dyDescent="0.25">
      <c r="B329" s="431" t="str">
        <f t="shared" si="22"/>
        <v/>
      </c>
      <c r="C329" s="59"/>
      <c r="D329" s="271"/>
      <c r="E329" s="59"/>
      <c r="F329" s="272"/>
      <c r="G329" s="59"/>
      <c r="H329" s="273"/>
      <c r="I329" s="250"/>
      <c r="J329" s="274"/>
      <c r="K329" s="171" t="str">
        <f t="shared" si="19"/>
        <v/>
      </c>
      <c r="L329" s="102" t="str">
        <f t="shared" si="20"/>
        <v/>
      </c>
      <c r="M329" s="176" t="str">
        <f t="shared" si="21"/>
        <v/>
      </c>
    </row>
    <row r="330" spans="2:13" x14ac:dyDescent="0.25">
      <c r="B330" s="431" t="str">
        <f t="shared" si="22"/>
        <v/>
      </c>
      <c r="C330" s="59"/>
      <c r="D330" s="271"/>
      <c r="E330" s="59"/>
      <c r="F330" s="272"/>
      <c r="G330" s="59"/>
      <c r="H330" s="273"/>
      <c r="I330" s="250"/>
      <c r="J330" s="274"/>
      <c r="K330" s="171" t="str">
        <f t="shared" si="19"/>
        <v/>
      </c>
      <c r="L330" s="102" t="str">
        <f t="shared" si="20"/>
        <v/>
      </c>
      <c r="M330" s="176" t="str">
        <f t="shared" si="21"/>
        <v/>
      </c>
    </row>
    <row r="331" spans="2:13" x14ac:dyDescent="0.25">
      <c r="B331" s="431" t="str">
        <f t="shared" si="22"/>
        <v/>
      </c>
      <c r="C331" s="59"/>
      <c r="D331" s="271"/>
      <c r="E331" s="59"/>
      <c r="F331" s="272"/>
      <c r="G331" s="59"/>
      <c r="H331" s="273"/>
      <c r="I331" s="250"/>
      <c r="J331" s="274"/>
      <c r="K331" s="171" t="str">
        <f t="shared" si="19"/>
        <v/>
      </c>
      <c r="L331" s="102" t="str">
        <f t="shared" si="20"/>
        <v/>
      </c>
      <c r="M331" s="176" t="str">
        <f t="shared" si="21"/>
        <v/>
      </c>
    </row>
    <row r="332" spans="2:13" x14ac:dyDescent="0.25">
      <c r="B332" s="431" t="str">
        <f t="shared" si="22"/>
        <v/>
      </c>
      <c r="C332" s="59"/>
      <c r="D332" s="271"/>
      <c r="E332" s="59"/>
      <c r="F332" s="272"/>
      <c r="G332" s="59"/>
      <c r="H332" s="273"/>
      <c r="I332" s="250"/>
      <c r="J332" s="274"/>
      <c r="K332" s="171" t="str">
        <f t="shared" si="19"/>
        <v/>
      </c>
      <c r="L332" s="102" t="str">
        <f t="shared" si="20"/>
        <v/>
      </c>
      <c r="M332" s="176" t="str">
        <f t="shared" si="21"/>
        <v/>
      </c>
    </row>
    <row r="333" spans="2:13" x14ac:dyDescent="0.25">
      <c r="B333" s="431" t="str">
        <f t="shared" si="22"/>
        <v/>
      </c>
      <c r="C333" s="59"/>
      <c r="D333" s="271"/>
      <c r="E333" s="59"/>
      <c r="F333" s="272"/>
      <c r="G333" s="59"/>
      <c r="H333" s="273"/>
      <c r="I333" s="250"/>
      <c r="J333" s="274"/>
      <c r="K333" s="171" t="str">
        <f t="shared" si="19"/>
        <v/>
      </c>
      <c r="L333" s="102" t="str">
        <f t="shared" si="20"/>
        <v/>
      </c>
      <c r="M333" s="176" t="str">
        <f t="shared" si="21"/>
        <v/>
      </c>
    </row>
    <row r="334" spans="2:13" x14ac:dyDescent="0.25">
      <c r="B334" s="431" t="str">
        <f t="shared" si="22"/>
        <v/>
      </c>
      <c r="C334" s="59"/>
      <c r="D334" s="271"/>
      <c r="E334" s="59"/>
      <c r="F334" s="272"/>
      <c r="G334" s="59"/>
      <c r="H334" s="273"/>
      <c r="I334" s="250"/>
      <c r="J334" s="274"/>
      <c r="K334" s="171" t="str">
        <f t="shared" si="19"/>
        <v/>
      </c>
      <c r="L334" s="102" t="str">
        <f t="shared" si="20"/>
        <v/>
      </c>
      <c r="M334" s="176" t="str">
        <f t="shared" si="21"/>
        <v/>
      </c>
    </row>
    <row r="335" spans="2:13" x14ac:dyDescent="0.25">
      <c r="B335" s="431" t="str">
        <f t="shared" si="22"/>
        <v/>
      </c>
      <c r="C335" s="59"/>
      <c r="D335" s="271"/>
      <c r="E335" s="59"/>
      <c r="F335" s="272"/>
      <c r="G335" s="59"/>
      <c r="H335" s="273"/>
      <c r="I335" s="250"/>
      <c r="J335" s="274"/>
      <c r="K335" s="171" t="str">
        <f t="shared" si="19"/>
        <v/>
      </c>
      <c r="L335" s="102" t="str">
        <f t="shared" si="20"/>
        <v/>
      </c>
      <c r="M335" s="176" t="str">
        <f t="shared" si="21"/>
        <v/>
      </c>
    </row>
    <row r="336" spans="2:13" x14ac:dyDescent="0.25">
      <c r="B336" s="431" t="str">
        <f t="shared" si="22"/>
        <v/>
      </c>
      <c r="C336" s="59"/>
      <c r="D336" s="271"/>
      <c r="E336" s="59"/>
      <c r="F336" s="272"/>
      <c r="G336" s="59"/>
      <c r="H336" s="273"/>
      <c r="I336" s="250"/>
      <c r="J336" s="274"/>
      <c r="K336" s="171" t="str">
        <f t="shared" si="19"/>
        <v/>
      </c>
      <c r="L336" s="102" t="str">
        <f t="shared" si="20"/>
        <v/>
      </c>
      <c r="M336" s="176" t="str">
        <f t="shared" si="21"/>
        <v/>
      </c>
    </row>
    <row r="337" spans="2:13" x14ac:dyDescent="0.25">
      <c r="B337" s="431" t="str">
        <f t="shared" si="22"/>
        <v/>
      </c>
      <c r="C337" s="59"/>
      <c r="D337" s="271"/>
      <c r="E337" s="59"/>
      <c r="F337" s="272"/>
      <c r="G337" s="59"/>
      <c r="H337" s="273"/>
      <c r="I337" s="250"/>
      <c r="J337" s="274"/>
      <c r="K337" s="171" t="str">
        <f t="shared" si="19"/>
        <v/>
      </c>
      <c r="L337" s="102" t="str">
        <f t="shared" si="20"/>
        <v/>
      </c>
      <c r="M337" s="176" t="str">
        <f t="shared" si="21"/>
        <v/>
      </c>
    </row>
    <row r="338" spans="2:13" x14ac:dyDescent="0.25">
      <c r="B338" s="431" t="str">
        <f t="shared" si="22"/>
        <v/>
      </c>
      <c r="C338" s="59"/>
      <c r="D338" s="271"/>
      <c r="E338" s="59"/>
      <c r="F338" s="272"/>
      <c r="G338" s="59"/>
      <c r="H338" s="273"/>
      <c r="I338" s="250"/>
      <c r="J338" s="274"/>
      <c r="K338" s="171" t="str">
        <f t="shared" si="19"/>
        <v/>
      </c>
      <c r="L338" s="102" t="str">
        <f t="shared" si="20"/>
        <v/>
      </c>
      <c r="M338" s="176" t="str">
        <f t="shared" si="21"/>
        <v/>
      </c>
    </row>
    <row r="339" spans="2:13" x14ac:dyDescent="0.25">
      <c r="B339" s="431" t="str">
        <f t="shared" si="22"/>
        <v/>
      </c>
      <c r="C339" s="59"/>
      <c r="D339" s="271"/>
      <c r="E339" s="59"/>
      <c r="F339" s="272"/>
      <c r="G339" s="59"/>
      <c r="H339" s="273"/>
      <c r="I339" s="250"/>
      <c r="J339" s="274"/>
      <c r="K339" s="171" t="str">
        <f t="shared" si="19"/>
        <v/>
      </c>
      <c r="L339" s="102" t="str">
        <f t="shared" si="20"/>
        <v/>
      </c>
      <c r="M339" s="176" t="str">
        <f t="shared" si="21"/>
        <v/>
      </c>
    </row>
    <row r="340" spans="2:13" x14ac:dyDescent="0.25">
      <c r="B340" s="431" t="str">
        <f t="shared" si="22"/>
        <v/>
      </c>
      <c r="C340" s="59"/>
      <c r="D340" s="271"/>
      <c r="E340" s="59"/>
      <c r="F340" s="272"/>
      <c r="G340" s="59"/>
      <c r="H340" s="273"/>
      <c r="I340" s="250"/>
      <c r="J340" s="274"/>
      <c r="K340" s="171" t="str">
        <f t="shared" si="19"/>
        <v/>
      </c>
      <c r="L340" s="102" t="str">
        <f t="shared" si="20"/>
        <v/>
      </c>
      <c r="M340" s="176" t="str">
        <f t="shared" si="21"/>
        <v/>
      </c>
    </row>
    <row r="341" spans="2:13" x14ac:dyDescent="0.25">
      <c r="B341" s="431" t="str">
        <f t="shared" si="22"/>
        <v/>
      </c>
      <c r="C341" s="59"/>
      <c r="D341" s="271"/>
      <c r="E341" s="59"/>
      <c r="F341" s="272"/>
      <c r="G341" s="59"/>
      <c r="H341" s="273"/>
      <c r="I341" s="250"/>
      <c r="J341" s="274"/>
      <c r="K341" s="171" t="str">
        <f t="shared" si="19"/>
        <v/>
      </c>
      <c r="L341" s="102" t="str">
        <f t="shared" si="20"/>
        <v/>
      </c>
      <c r="M341" s="176" t="str">
        <f t="shared" si="21"/>
        <v/>
      </c>
    </row>
    <row r="342" spans="2:13" x14ac:dyDescent="0.25">
      <c r="B342" s="431" t="str">
        <f t="shared" si="22"/>
        <v/>
      </c>
      <c r="C342" s="59"/>
      <c r="D342" s="271"/>
      <c r="E342" s="59"/>
      <c r="F342" s="272"/>
      <c r="G342" s="59"/>
      <c r="H342" s="273"/>
      <c r="I342" s="250"/>
      <c r="J342" s="274"/>
      <c r="K342" s="171" t="str">
        <f t="shared" si="19"/>
        <v/>
      </c>
      <c r="L342" s="102" t="str">
        <f t="shared" si="20"/>
        <v/>
      </c>
      <c r="M342" s="176" t="str">
        <f t="shared" si="21"/>
        <v/>
      </c>
    </row>
    <row r="343" spans="2:13" x14ac:dyDescent="0.25">
      <c r="B343" s="431" t="str">
        <f t="shared" si="22"/>
        <v/>
      </c>
      <c r="C343" s="59"/>
      <c r="D343" s="271"/>
      <c r="E343" s="59"/>
      <c r="F343" s="272"/>
      <c r="G343" s="59"/>
      <c r="H343" s="273"/>
      <c r="I343" s="250"/>
      <c r="J343" s="274"/>
      <c r="K343" s="171" t="str">
        <f t="shared" si="19"/>
        <v/>
      </c>
      <c r="L343" s="102" t="str">
        <f t="shared" si="20"/>
        <v/>
      </c>
      <c r="M343" s="176" t="str">
        <f t="shared" si="21"/>
        <v/>
      </c>
    </row>
    <row r="344" spans="2:13" x14ac:dyDescent="0.25">
      <c r="B344" s="431" t="str">
        <f t="shared" si="22"/>
        <v/>
      </c>
      <c r="C344" s="59"/>
      <c r="D344" s="271"/>
      <c r="E344" s="59"/>
      <c r="F344" s="272"/>
      <c r="G344" s="59"/>
      <c r="H344" s="273"/>
      <c r="I344" s="250"/>
      <c r="J344" s="274"/>
      <c r="K344" s="171" t="str">
        <f t="shared" si="19"/>
        <v/>
      </c>
      <c r="L344" s="102" t="str">
        <f t="shared" si="20"/>
        <v/>
      </c>
      <c r="M344" s="176" t="str">
        <f t="shared" si="21"/>
        <v/>
      </c>
    </row>
    <row r="345" spans="2:13" x14ac:dyDescent="0.25">
      <c r="B345" s="431" t="str">
        <f t="shared" si="22"/>
        <v/>
      </c>
      <c r="C345" s="59"/>
      <c r="D345" s="271"/>
      <c r="E345" s="59"/>
      <c r="F345" s="272"/>
      <c r="G345" s="59"/>
      <c r="H345" s="273"/>
      <c r="I345" s="250"/>
      <c r="J345" s="274"/>
      <c r="K345" s="171" t="str">
        <f t="shared" si="19"/>
        <v/>
      </c>
      <c r="L345" s="102" t="str">
        <f t="shared" si="20"/>
        <v/>
      </c>
      <c r="M345" s="176" t="str">
        <f t="shared" si="21"/>
        <v/>
      </c>
    </row>
    <row r="346" spans="2:13" x14ac:dyDescent="0.25">
      <c r="B346" s="431" t="str">
        <f t="shared" si="22"/>
        <v/>
      </c>
      <c r="C346" s="59"/>
      <c r="D346" s="271"/>
      <c r="E346" s="59"/>
      <c r="F346" s="272"/>
      <c r="G346" s="59"/>
      <c r="H346" s="273"/>
      <c r="I346" s="250"/>
      <c r="J346" s="274"/>
      <c r="K346" s="171" t="str">
        <f t="shared" si="19"/>
        <v/>
      </c>
      <c r="L346" s="102" t="str">
        <f t="shared" si="20"/>
        <v/>
      </c>
      <c r="M346" s="176" t="str">
        <f t="shared" si="21"/>
        <v/>
      </c>
    </row>
    <row r="347" spans="2:13" x14ac:dyDescent="0.25">
      <c r="B347" s="431" t="str">
        <f t="shared" si="22"/>
        <v/>
      </c>
      <c r="C347" s="59"/>
      <c r="D347" s="271"/>
      <c r="E347" s="59"/>
      <c r="F347" s="272"/>
      <c r="G347" s="59"/>
      <c r="H347" s="273"/>
      <c r="I347" s="250"/>
      <c r="J347" s="274"/>
      <c r="K347" s="171" t="str">
        <f t="shared" si="19"/>
        <v/>
      </c>
      <c r="L347" s="102" t="str">
        <f t="shared" si="20"/>
        <v/>
      </c>
      <c r="M347" s="176" t="str">
        <f t="shared" si="21"/>
        <v/>
      </c>
    </row>
    <row r="348" spans="2:13" x14ac:dyDescent="0.25">
      <c r="B348" s="431" t="str">
        <f t="shared" si="22"/>
        <v/>
      </c>
      <c r="C348" s="59"/>
      <c r="D348" s="271"/>
      <c r="E348" s="59"/>
      <c r="F348" s="272"/>
      <c r="G348" s="59"/>
      <c r="H348" s="273"/>
      <c r="I348" s="250"/>
      <c r="J348" s="274"/>
      <c r="K348" s="171" t="str">
        <f t="shared" si="19"/>
        <v/>
      </c>
      <c r="L348" s="102" t="str">
        <f t="shared" si="20"/>
        <v/>
      </c>
      <c r="M348" s="176" t="str">
        <f t="shared" si="21"/>
        <v/>
      </c>
    </row>
    <row r="349" spans="2:13" x14ac:dyDescent="0.25">
      <c r="B349" s="431" t="str">
        <f t="shared" si="22"/>
        <v/>
      </c>
      <c r="C349" s="59"/>
      <c r="D349" s="271"/>
      <c r="E349" s="59"/>
      <c r="F349" s="272"/>
      <c r="G349" s="59"/>
      <c r="H349" s="273"/>
      <c r="I349" s="250"/>
      <c r="J349" s="274"/>
      <c r="K349" s="171" t="str">
        <f t="shared" si="19"/>
        <v/>
      </c>
      <c r="L349" s="102" t="str">
        <f t="shared" si="20"/>
        <v/>
      </c>
      <c r="M349" s="176" t="str">
        <f t="shared" si="21"/>
        <v/>
      </c>
    </row>
    <row r="350" spans="2:13" x14ac:dyDescent="0.25">
      <c r="B350" s="431" t="str">
        <f t="shared" si="22"/>
        <v/>
      </c>
      <c r="C350" s="59"/>
      <c r="D350" s="271"/>
      <c r="E350" s="59"/>
      <c r="F350" s="272"/>
      <c r="G350" s="59"/>
      <c r="H350" s="273"/>
      <c r="I350" s="250"/>
      <c r="J350" s="274"/>
      <c r="K350" s="171" t="str">
        <f t="shared" si="19"/>
        <v/>
      </c>
      <c r="L350" s="102" t="str">
        <f t="shared" si="20"/>
        <v/>
      </c>
      <c r="M350" s="176" t="str">
        <f t="shared" si="21"/>
        <v/>
      </c>
    </row>
    <row r="351" spans="2:13" x14ac:dyDescent="0.25">
      <c r="B351" s="431" t="str">
        <f t="shared" si="22"/>
        <v/>
      </c>
      <c r="C351" s="59"/>
      <c r="D351" s="271"/>
      <c r="E351" s="59"/>
      <c r="F351" s="272"/>
      <c r="G351" s="59"/>
      <c r="H351" s="273"/>
      <c r="I351" s="250"/>
      <c r="J351" s="274"/>
      <c r="K351" s="171" t="str">
        <f t="shared" si="19"/>
        <v/>
      </c>
      <c r="L351" s="102" t="str">
        <f t="shared" si="20"/>
        <v/>
      </c>
      <c r="M351" s="176" t="str">
        <f t="shared" si="21"/>
        <v/>
      </c>
    </row>
    <row r="352" spans="2:13" x14ac:dyDescent="0.25">
      <c r="B352" s="431" t="str">
        <f t="shared" si="22"/>
        <v/>
      </c>
      <c r="C352" s="59"/>
      <c r="D352" s="271"/>
      <c r="E352" s="59"/>
      <c r="F352" s="272"/>
      <c r="G352" s="59"/>
      <c r="H352" s="273"/>
      <c r="I352" s="250"/>
      <c r="J352" s="274"/>
      <c r="K352" s="171" t="str">
        <f t="shared" ref="K352:K415" si="23">IF(B352&lt;&gt;"",+J352*I352,"")</f>
        <v/>
      </c>
      <c r="L352" s="102" t="str">
        <f t="shared" si="20"/>
        <v/>
      </c>
      <c r="M352" s="176" t="str">
        <f t="shared" si="21"/>
        <v/>
      </c>
    </row>
    <row r="353" spans="2:13" x14ac:dyDescent="0.25">
      <c r="B353" s="431" t="str">
        <f t="shared" si="22"/>
        <v/>
      </c>
      <c r="C353" s="59"/>
      <c r="D353" s="271"/>
      <c r="E353" s="59"/>
      <c r="F353" s="272"/>
      <c r="G353" s="59"/>
      <c r="H353" s="273"/>
      <c r="I353" s="250"/>
      <c r="J353" s="274"/>
      <c r="K353" s="171" t="str">
        <f t="shared" si="23"/>
        <v/>
      </c>
      <c r="L353" s="102" t="str">
        <f t="shared" ref="L353:L416" si="24">CONCATENATE(C353,D353)</f>
        <v/>
      </c>
      <c r="M353" s="176" t="str">
        <f t="shared" ref="M353:M416" si="25">IF(AND(B353&lt;&gt;"",COUNTIF(L$32:L$431,$L353)&gt;1),"Član je upisan više puta","")</f>
        <v/>
      </c>
    </row>
    <row r="354" spans="2:13" x14ac:dyDescent="0.25">
      <c r="B354" s="431" t="str">
        <f t="shared" ref="B354:B417" si="26">IF(C354&lt;&gt;"",IF(B352="R.b.",1,B353+1),"")</f>
        <v/>
      </c>
      <c r="C354" s="59"/>
      <c r="D354" s="271"/>
      <c r="E354" s="59"/>
      <c r="F354" s="272"/>
      <c r="G354" s="59"/>
      <c r="H354" s="273"/>
      <c r="I354" s="250"/>
      <c r="J354" s="274"/>
      <c r="K354" s="171" t="str">
        <f t="shared" si="23"/>
        <v/>
      </c>
      <c r="L354" s="102" t="str">
        <f t="shared" si="24"/>
        <v/>
      </c>
      <c r="M354" s="176" t="str">
        <f t="shared" si="25"/>
        <v/>
      </c>
    </row>
    <row r="355" spans="2:13" x14ac:dyDescent="0.25">
      <c r="B355" s="431" t="str">
        <f t="shared" si="26"/>
        <v/>
      </c>
      <c r="C355" s="59"/>
      <c r="D355" s="271"/>
      <c r="E355" s="59"/>
      <c r="F355" s="272"/>
      <c r="G355" s="59"/>
      <c r="H355" s="273"/>
      <c r="I355" s="250"/>
      <c r="J355" s="274"/>
      <c r="K355" s="171" t="str">
        <f t="shared" si="23"/>
        <v/>
      </c>
      <c r="L355" s="102" t="str">
        <f t="shared" si="24"/>
        <v/>
      </c>
      <c r="M355" s="176" t="str">
        <f t="shared" si="25"/>
        <v/>
      </c>
    </row>
    <row r="356" spans="2:13" x14ac:dyDescent="0.25">
      <c r="B356" s="431" t="str">
        <f t="shared" si="26"/>
        <v/>
      </c>
      <c r="C356" s="59"/>
      <c r="D356" s="271"/>
      <c r="E356" s="59"/>
      <c r="F356" s="272"/>
      <c r="G356" s="59"/>
      <c r="H356" s="273"/>
      <c r="I356" s="250"/>
      <c r="J356" s="274"/>
      <c r="K356" s="171" t="str">
        <f t="shared" si="23"/>
        <v/>
      </c>
      <c r="L356" s="102" t="str">
        <f t="shared" si="24"/>
        <v/>
      </c>
      <c r="M356" s="176" t="str">
        <f t="shared" si="25"/>
        <v/>
      </c>
    </row>
    <row r="357" spans="2:13" x14ac:dyDescent="0.25">
      <c r="B357" s="431" t="str">
        <f t="shared" si="26"/>
        <v/>
      </c>
      <c r="C357" s="59"/>
      <c r="D357" s="271"/>
      <c r="E357" s="59"/>
      <c r="F357" s="272"/>
      <c r="G357" s="59"/>
      <c r="H357" s="273"/>
      <c r="I357" s="250"/>
      <c r="J357" s="274"/>
      <c r="K357" s="171" t="str">
        <f t="shared" si="23"/>
        <v/>
      </c>
      <c r="L357" s="102" t="str">
        <f t="shared" si="24"/>
        <v/>
      </c>
      <c r="M357" s="176" t="str">
        <f t="shared" si="25"/>
        <v/>
      </c>
    </row>
    <row r="358" spans="2:13" x14ac:dyDescent="0.25">
      <c r="B358" s="431" t="str">
        <f t="shared" si="26"/>
        <v/>
      </c>
      <c r="C358" s="59"/>
      <c r="D358" s="271"/>
      <c r="E358" s="59"/>
      <c r="F358" s="272"/>
      <c r="G358" s="59"/>
      <c r="H358" s="273"/>
      <c r="I358" s="250"/>
      <c r="J358" s="274"/>
      <c r="K358" s="171" t="str">
        <f t="shared" si="23"/>
        <v/>
      </c>
      <c r="L358" s="102" t="str">
        <f t="shared" si="24"/>
        <v/>
      </c>
      <c r="M358" s="176" t="str">
        <f t="shared" si="25"/>
        <v/>
      </c>
    </row>
    <row r="359" spans="2:13" x14ac:dyDescent="0.25">
      <c r="B359" s="431" t="str">
        <f t="shared" si="26"/>
        <v/>
      </c>
      <c r="C359" s="59"/>
      <c r="D359" s="271"/>
      <c r="E359" s="59"/>
      <c r="F359" s="272"/>
      <c r="G359" s="59"/>
      <c r="H359" s="273"/>
      <c r="I359" s="250"/>
      <c r="J359" s="274"/>
      <c r="K359" s="171" t="str">
        <f t="shared" si="23"/>
        <v/>
      </c>
      <c r="L359" s="102" t="str">
        <f t="shared" si="24"/>
        <v/>
      </c>
      <c r="M359" s="176" t="str">
        <f t="shared" si="25"/>
        <v/>
      </c>
    </row>
    <row r="360" spans="2:13" x14ac:dyDescent="0.25">
      <c r="B360" s="431" t="str">
        <f t="shared" si="26"/>
        <v/>
      </c>
      <c r="C360" s="59"/>
      <c r="D360" s="271"/>
      <c r="E360" s="59"/>
      <c r="F360" s="272"/>
      <c r="G360" s="59"/>
      <c r="H360" s="273"/>
      <c r="I360" s="250"/>
      <c r="J360" s="274"/>
      <c r="K360" s="171" t="str">
        <f t="shared" si="23"/>
        <v/>
      </c>
      <c r="L360" s="102" t="str">
        <f t="shared" si="24"/>
        <v/>
      </c>
      <c r="M360" s="176" t="str">
        <f t="shared" si="25"/>
        <v/>
      </c>
    </row>
    <row r="361" spans="2:13" x14ac:dyDescent="0.25">
      <c r="B361" s="431" t="str">
        <f t="shared" si="26"/>
        <v/>
      </c>
      <c r="C361" s="59"/>
      <c r="D361" s="271"/>
      <c r="E361" s="59"/>
      <c r="F361" s="272"/>
      <c r="G361" s="59"/>
      <c r="H361" s="273"/>
      <c r="I361" s="250"/>
      <c r="J361" s="274"/>
      <c r="K361" s="171" t="str">
        <f t="shared" si="23"/>
        <v/>
      </c>
      <c r="L361" s="102" t="str">
        <f t="shared" si="24"/>
        <v/>
      </c>
      <c r="M361" s="176" t="str">
        <f t="shared" si="25"/>
        <v/>
      </c>
    </row>
    <row r="362" spans="2:13" x14ac:dyDescent="0.25">
      <c r="B362" s="431" t="str">
        <f t="shared" si="26"/>
        <v/>
      </c>
      <c r="C362" s="59"/>
      <c r="D362" s="271"/>
      <c r="E362" s="59"/>
      <c r="F362" s="272"/>
      <c r="G362" s="59"/>
      <c r="H362" s="273"/>
      <c r="I362" s="250"/>
      <c r="J362" s="274"/>
      <c r="K362" s="171" t="str">
        <f t="shared" si="23"/>
        <v/>
      </c>
      <c r="L362" s="102" t="str">
        <f t="shared" si="24"/>
        <v/>
      </c>
      <c r="M362" s="176" t="str">
        <f t="shared" si="25"/>
        <v/>
      </c>
    </row>
    <row r="363" spans="2:13" x14ac:dyDescent="0.25">
      <c r="B363" s="431" t="str">
        <f t="shared" si="26"/>
        <v/>
      </c>
      <c r="C363" s="59"/>
      <c r="D363" s="271"/>
      <c r="E363" s="59"/>
      <c r="F363" s="272"/>
      <c r="G363" s="59"/>
      <c r="H363" s="273"/>
      <c r="I363" s="250"/>
      <c r="J363" s="274"/>
      <c r="K363" s="171" t="str">
        <f t="shared" si="23"/>
        <v/>
      </c>
      <c r="L363" s="102" t="str">
        <f t="shared" si="24"/>
        <v/>
      </c>
      <c r="M363" s="176" t="str">
        <f t="shared" si="25"/>
        <v/>
      </c>
    </row>
    <row r="364" spans="2:13" x14ac:dyDescent="0.25">
      <c r="B364" s="431" t="str">
        <f t="shared" si="26"/>
        <v/>
      </c>
      <c r="C364" s="59"/>
      <c r="D364" s="271"/>
      <c r="E364" s="59"/>
      <c r="F364" s="272"/>
      <c r="G364" s="59"/>
      <c r="H364" s="273"/>
      <c r="I364" s="250"/>
      <c r="J364" s="274"/>
      <c r="K364" s="171" t="str">
        <f t="shared" si="23"/>
        <v/>
      </c>
      <c r="L364" s="102" t="str">
        <f t="shared" si="24"/>
        <v/>
      </c>
      <c r="M364" s="176" t="str">
        <f t="shared" si="25"/>
        <v/>
      </c>
    </row>
    <row r="365" spans="2:13" x14ac:dyDescent="0.25">
      <c r="B365" s="431" t="str">
        <f t="shared" si="26"/>
        <v/>
      </c>
      <c r="C365" s="59"/>
      <c r="D365" s="271"/>
      <c r="E365" s="59"/>
      <c r="F365" s="272"/>
      <c r="G365" s="59"/>
      <c r="H365" s="273"/>
      <c r="I365" s="250"/>
      <c r="J365" s="274"/>
      <c r="K365" s="171" t="str">
        <f t="shared" si="23"/>
        <v/>
      </c>
      <c r="L365" s="102" t="str">
        <f t="shared" si="24"/>
        <v/>
      </c>
      <c r="M365" s="176" t="str">
        <f t="shared" si="25"/>
        <v/>
      </c>
    </row>
    <row r="366" spans="2:13" x14ac:dyDescent="0.25">
      <c r="B366" s="431" t="str">
        <f t="shared" si="26"/>
        <v/>
      </c>
      <c r="C366" s="59"/>
      <c r="D366" s="271"/>
      <c r="E366" s="59"/>
      <c r="F366" s="272"/>
      <c r="G366" s="59"/>
      <c r="H366" s="273"/>
      <c r="I366" s="250"/>
      <c r="J366" s="274"/>
      <c r="K366" s="171" t="str">
        <f t="shared" si="23"/>
        <v/>
      </c>
      <c r="L366" s="102" t="str">
        <f t="shared" si="24"/>
        <v/>
      </c>
      <c r="M366" s="176" t="str">
        <f t="shared" si="25"/>
        <v/>
      </c>
    </row>
    <row r="367" spans="2:13" x14ac:dyDescent="0.25">
      <c r="B367" s="431" t="str">
        <f t="shared" si="26"/>
        <v/>
      </c>
      <c r="C367" s="59"/>
      <c r="D367" s="271"/>
      <c r="E367" s="59"/>
      <c r="F367" s="272"/>
      <c r="G367" s="59"/>
      <c r="H367" s="273"/>
      <c r="I367" s="250"/>
      <c r="J367" s="274"/>
      <c r="K367" s="171" t="str">
        <f t="shared" si="23"/>
        <v/>
      </c>
      <c r="L367" s="102" t="str">
        <f t="shared" si="24"/>
        <v/>
      </c>
      <c r="M367" s="176" t="str">
        <f t="shared" si="25"/>
        <v/>
      </c>
    </row>
    <row r="368" spans="2:13" x14ac:dyDescent="0.25">
      <c r="B368" s="431" t="str">
        <f t="shared" si="26"/>
        <v/>
      </c>
      <c r="C368" s="59"/>
      <c r="D368" s="271"/>
      <c r="E368" s="59"/>
      <c r="F368" s="272"/>
      <c r="G368" s="59"/>
      <c r="H368" s="273"/>
      <c r="I368" s="250"/>
      <c r="J368" s="274"/>
      <c r="K368" s="171" t="str">
        <f t="shared" si="23"/>
        <v/>
      </c>
      <c r="L368" s="102" t="str">
        <f t="shared" si="24"/>
        <v/>
      </c>
      <c r="M368" s="176" t="str">
        <f t="shared" si="25"/>
        <v/>
      </c>
    </row>
    <row r="369" spans="2:13" x14ac:dyDescent="0.25">
      <c r="B369" s="431" t="str">
        <f t="shared" si="26"/>
        <v/>
      </c>
      <c r="C369" s="59"/>
      <c r="D369" s="271"/>
      <c r="E369" s="59"/>
      <c r="F369" s="272"/>
      <c r="G369" s="59"/>
      <c r="H369" s="273"/>
      <c r="I369" s="250"/>
      <c r="J369" s="274"/>
      <c r="K369" s="171" t="str">
        <f t="shared" si="23"/>
        <v/>
      </c>
      <c r="L369" s="102" t="str">
        <f t="shared" si="24"/>
        <v/>
      </c>
      <c r="M369" s="176" t="str">
        <f t="shared" si="25"/>
        <v/>
      </c>
    </row>
    <row r="370" spans="2:13" x14ac:dyDescent="0.25">
      <c r="B370" s="431" t="str">
        <f t="shared" si="26"/>
        <v/>
      </c>
      <c r="C370" s="59"/>
      <c r="D370" s="271"/>
      <c r="E370" s="59"/>
      <c r="F370" s="272"/>
      <c r="G370" s="59"/>
      <c r="H370" s="273"/>
      <c r="I370" s="250"/>
      <c r="J370" s="274"/>
      <c r="K370" s="171" t="str">
        <f t="shared" si="23"/>
        <v/>
      </c>
      <c r="L370" s="102" t="str">
        <f t="shared" si="24"/>
        <v/>
      </c>
      <c r="M370" s="176" t="str">
        <f t="shared" si="25"/>
        <v/>
      </c>
    </row>
    <row r="371" spans="2:13" x14ac:dyDescent="0.25">
      <c r="B371" s="431" t="str">
        <f t="shared" si="26"/>
        <v/>
      </c>
      <c r="C371" s="59"/>
      <c r="D371" s="271"/>
      <c r="E371" s="59"/>
      <c r="F371" s="272"/>
      <c r="G371" s="59"/>
      <c r="H371" s="273"/>
      <c r="I371" s="250"/>
      <c r="J371" s="274"/>
      <c r="K371" s="171" t="str">
        <f t="shared" si="23"/>
        <v/>
      </c>
      <c r="L371" s="102" t="str">
        <f t="shared" si="24"/>
        <v/>
      </c>
      <c r="M371" s="176" t="str">
        <f t="shared" si="25"/>
        <v/>
      </c>
    </row>
    <row r="372" spans="2:13" x14ac:dyDescent="0.25">
      <c r="B372" s="431" t="str">
        <f t="shared" si="26"/>
        <v/>
      </c>
      <c r="C372" s="59"/>
      <c r="D372" s="271"/>
      <c r="E372" s="59"/>
      <c r="F372" s="272"/>
      <c r="G372" s="59"/>
      <c r="H372" s="273"/>
      <c r="I372" s="250"/>
      <c r="J372" s="274"/>
      <c r="K372" s="171" t="str">
        <f t="shared" si="23"/>
        <v/>
      </c>
      <c r="L372" s="102" t="str">
        <f t="shared" si="24"/>
        <v/>
      </c>
      <c r="M372" s="176" t="str">
        <f t="shared" si="25"/>
        <v/>
      </c>
    </row>
    <row r="373" spans="2:13" x14ac:dyDescent="0.25">
      <c r="B373" s="431" t="str">
        <f t="shared" si="26"/>
        <v/>
      </c>
      <c r="C373" s="59"/>
      <c r="D373" s="271"/>
      <c r="E373" s="59"/>
      <c r="F373" s="272"/>
      <c r="G373" s="59"/>
      <c r="H373" s="273"/>
      <c r="I373" s="250"/>
      <c r="J373" s="274"/>
      <c r="K373" s="171" t="str">
        <f t="shared" si="23"/>
        <v/>
      </c>
      <c r="L373" s="102" t="str">
        <f t="shared" si="24"/>
        <v/>
      </c>
      <c r="M373" s="176" t="str">
        <f t="shared" si="25"/>
        <v/>
      </c>
    </row>
    <row r="374" spans="2:13" x14ac:dyDescent="0.25">
      <c r="B374" s="431" t="str">
        <f t="shared" si="26"/>
        <v/>
      </c>
      <c r="C374" s="59"/>
      <c r="D374" s="271"/>
      <c r="E374" s="59"/>
      <c r="F374" s="272"/>
      <c r="G374" s="59"/>
      <c r="H374" s="273"/>
      <c r="I374" s="250"/>
      <c r="J374" s="274"/>
      <c r="K374" s="171" t="str">
        <f t="shared" si="23"/>
        <v/>
      </c>
      <c r="L374" s="102" t="str">
        <f t="shared" si="24"/>
        <v/>
      </c>
      <c r="M374" s="176" t="str">
        <f t="shared" si="25"/>
        <v/>
      </c>
    </row>
    <row r="375" spans="2:13" x14ac:dyDescent="0.25">
      <c r="B375" s="431" t="str">
        <f t="shared" si="26"/>
        <v/>
      </c>
      <c r="C375" s="59"/>
      <c r="D375" s="271"/>
      <c r="E375" s="59"/>
      <c r="F375" s="272"/>
      <c r="G375" s="59"/>
      <c r="H375" s="273"/>
      <c r="I375" s="250"/>
      <c r="J375" s="274"/>
      <c r="K375" s="171" t="str">
        <f t="shared" si="23"/>
        <v/>
      </c>
      <c r="L375" s="102" t="str">
        <f t="shared" si="24"/>
        <v/>
      </c>
      <c r="M375" s="176" t="str">
        <f t="shared" si="25"/>
        <v/>
      </c>
    </row>
    <row r="376" spans="2:13" x14ac:dyDescent="0.25">
      <c r="B376" s="431" t="str">
        <f t="shared" si="26"/>
        <v/>
      </c>
      <c r="C376" s="59"/>
      <c r="D376" s="271"/>
      <c r="E376" s="59"/>
      <c r="F376" s="272"/>
      <c r="G376" s="59"/>
      <c r="H376" s="273"/>
      <c r="I376" s="250"/>
      <c r="J376" s="274"/>
      <c r="K376" s="171" t="str">
        <f t="shared" si="23"/>
        <v/>
      </c>
      <c r="L376" s="102" t="str">
        <f t="shared" si="24"/>
        <v/>
      </c>
      <c r="M376" s="176" t="str">
        <f t="shared" si="25"/>
        <v/>
      </c>
    </row>
    <row r="377" spans="2:13" x14ac:dyDescent="0.25">
      <c r="B377" s="431" t="str">
        <f t="shared" si="26"/>
        <v/>
      </c>
      <c r="C377" s="59"/>
      <c r="D377" s="271"/>
      <c r="E377" s="59"/>
      <c r="F377" s="272"/>
      <c r="G377" s="59"/>
      <c r="H377" s="273"/>
      <c r="I377" s="250"/>
      <c r="J377" s="274"/>
      <c r="K377" s="171" t="str">
        <f t="shared" si="23"/>
        <v/>
      </c>
      <c r="L377" s="102" t="str">
        <f t="shared" si="24"/>
        <v/>
      </c>
      <c r="M377" s="176" t="str">
        <f t="shared" si="25"/>
        <v/>
      </c>
    </row>
    <row r="378" spans="2:13" x14ac:dyDescent="0.25">
      <c r="B378" s="431" t="str">
        <f t="shared" si="26"/>
        <v/>
      </c>
      <c r="C378" s="59"/>
      <c r="D378" s="271"/>
      <c r="E378" s="59"/>
      <c r="F378" s="272"/>
      <c r="G378" s="59"/>
      <c r="H378" s="273"/>
      <c r="I378" s="250"/>
      <c r="J378" s="274"/>
      <c r="K378" s="171" t="str">
        <f t="shared" si="23"/>
        <v/>
      </c>
      <c r="L378" s="102" t="str">
        <f t="shared" si="24"/>
        <v/>
      </c>
      <c r="M378" s="176" t="str">
        <f t="shared" si="25"/>
        <v/>
      </c>
    </row>
    <row r="379" spans="2:13" x14ac:dyDescent="0.25">
      <c r="B379" s="431" t="str">
        <f t="shared" si="26"/>
        <v/>
      </c>
      <c r="C379" s="59"/>
      <c r="D379" s="271"/>
      <c r="E379" s="59"/>
      <c r="F379" s="272"/>
      <c r="G379" s="59"/>
      <c r="H379" s="273"/>
      <c r="I379" s="250"/>
      <c r="J379" s="274"/>
      <c r="K379" s="171" t="str">
        <f t="shared" si="23"/>
        <v/>
      </c>
      <c r="L379" s="102" t="str">
        <f t="shared" si="24"/>
        <v/>
      </c>
      <c r="M379" s="176" t="str">
        <f t="shared" si="25"/>
        <v/>
      </c>
    </row>
    <row r="380" spans="2:13" x14ac:dyDescent="0.25">
      <c r="B380" s="431" t="str">
        <f t="shared" si="26"/>
        <v/>
      </c>
      <c r="C380" s="59"/>
      <c r="D380" s="271"/>
      <c r="E380" s="59"/>
      <c r="F380" s="272"/>
      <c r="G380" s="59"/>
      <c r="H380" s="273"/>
      <c r="I380" s="250"/>
      <c r="J380" s="274"/>
      <c r="K380" s="171" t="str">
        <f t="shared" si="23"/>
        <v/>
      </c>
      <c r="L380" s="102" t="str">
        <f t="shared" si="24"/>
        <v/>
      </c>
      <c r="M380" s="176" t="str">
        <f t="shared" si="25"/>
        <v/>
      </c>
    </row>
    <row r="381" spans="2:13" x14ac:dyDescent="0.25">
      <c r="B381" s="431" t="str">
        <f t="shared" si="26"/>
        <v/>
      </c>
      <c r="C381" s="59"/>
      <c r="D381" s="271"/>
      <c r="E381" s="59"/>
      <c r="F381" s="272"/>
      <c r="G381" s="59"/>
      <c r="H381" s="273"/>
      <c r="I381" s="250"/>
      <c r="J381" s="274"/>
      <c r="K381" s="171" t="str">
        <f t="shared" si="23"/>
        <v/>
      </c>
      <c r="L381" s="102" t="str">
        <f t="shared" si="24"/>
        <v/>
      </c>
      <c r="M381" s="176" t="str">
        <f t="shared" si="25"/>
        <v/>
      </c>
    </row>
    <row r="382" spans="2:13" x14ac:dyDescent="0.25">
      <c r="B382" s="431" t="str">
        <f t="shared" si="26"/>
        <v/>
      </c>
      <c r="C382" s="59"/>
      <c r="D382" s="271"/>
      <c r="E382" s="59"/>
      <c r="F382" s="272"/>
      <c r="G382" s="59"/>
      <c r="H382" s="273"/>
      <c r="I382" s="250"/>
      <c r="J382" s="274"/>
      <c r="K382" s="171" t="str">
        <f t="shared" si="23"/>
        <v/>
      </c>
      <c r="L382" s="102" t="str">
        <f t="shared" si="24"/>
        <v/>
      </c>
      <c r="M382" s="176" t="str">
        <f t="shared" si="25"/>
        <v/>
      </c>
    </row>
    <row r="383" spans="2:13" x14ac:dyDescent="0.25">
      <c r="B383" s="431" t="str">
        <f t="shared" si="26"/>
        <v/>
      </c>
      <c r="C383" s="59"/>
      <c r="D383" s="271"/>
      <c r="E383" s="59"/>
      <c r="F383" s="272"/>
      <c r="G383" s="59"/>
      <c r="H383" s="273"/>
      <c r="I383" s="250"/>
      <c r="J383" s="274"/>
      <c r="K383" s="171" t="str">
        <f t="shared" si="23"/>
        <v/>
      </c>
      <c r="L383" s="102" t="str">
        <f t="shared" si="24"/>
        <v/>
      </c>
      <c r="M383" s="176" t="str">
        <f t="shared" si="25"/>
        <v/>
      </c>
    </row>
    <row r="384" spans="2:13" x14ac:dyDescent="0.25">
      <c r="B384" s="431" t="str">
        <f t="shared" si="26"/>
        <v/>
      </c>
      <c r="C384" s="59"/>
      <c r="D384" s="271"/>
      <c r="E384" s="59"/>
      <c r="F384" s="272"/>
      <c r="G384" s="59"/>
      <c r="H384" s="273"/>
      <c r="I384" s="250"/>
      <c r="J384" s="274"/>
      <c r="K384" s="171" t="str">
        <f t="shared" si="23"/>
        <v/>
      </c>
      <c r="L384" s="102" t="str">
        <f t="shared" si="24"/>
        <v/>
      </c>
      <c r="M384" s="176" t="str">
        <f t="shared" si="25"/>
        <v/>
      </c>
    </row>
    <row r="385" spans="2:13" x14ac:dyDescent="0.25">
      <c r="B385" s="431" t="str">
        <f t="shared" si="26"/>
        <v/>
      </c>
      <c r="C385" s="59"/>
      <c r="D385" s="271"/>
      <c r="E385" s="59"/>
      <c r="F385" s="272"/>
      <c r="G385" s="59"/>
      <c r="H385" s="273"/>
      <c r="I385" s="250"/>
      <c r="J385" s="274"/>
      <c r="K385" s="171" t="str">
        <f t="shared" si="23"/>
        <v/>
      </c>
      <c r="L385" s="102" t="str">
        <f t="shared" si="24"/>
        <v/>
      </c>
      <c r="M385" s="176" t="str">
        <f t="shared" si="25"/>
        <v/>
      </c>
    </row>
    <row r="386" spans="2:13" x14ac:dyDescent="0.25">
      <c r="B386" s="431" t="str">
        <f t="shared" si="26"/>
        <v/>
      </c>
      <c r="C386" s="59"/>
      <c r="D386" s="271"/>
      <c r="E386" s="59"/>
      <c r="F386" s="272"/>
      <c r="G386" s="59"/>
      <c r="H386" s="273"/>
      <c r="I386" s="250"/>
      <c r="J386" s="274"/>
      <c r="K386" s="171" t="str">
        <f t="shared" si="23"/>
        <v/>
      </c>
      <c r="L386" s="102" t="str">
        <f t="shared" si="24"/>
        <v/>
      </c>
      <c r="M386" s="176" t="str">
        <f t="shared" si="25"/>
        <v/>
      </c>
    </row>
    <row r="387" spans="2:13" x14ac:dyDescent="0.25">
      <c r="B387" s="431" t="str">
        <f t="shared" si="26"/>
        <v/>
      </c>
      <c r="C387" s="59"/>
      <c r="D387" s="271"/>
      <c r="E387" s="59"/>
      <c r="F387" s="272"/>
      <c r="G387" s="59"/>
      <c r="H387" s="273"/>
      <c r="I387" s="250"/>
      <c r="J387" s="274"/>
      <c r="K387" s="171" t="str">
        <f t="shared" si="23"/>
        <v/>
      </c>
      <c r="L387" s="102" t="str">
        <f t="shared" si="24"/>
        <v/>
      </c>
      <c r="M387" s="176" t="str">
        <f t="shared" si="25"/>
        <v/>
      </c>
    </row>
    <row r="388" spans="2:13" x14ac:dyDescent="0.25">
      <c r="B388" s="431" t="str">
        <f t="shared" si="26"/>
        <v/>
      </c>
      <c r="C388" s="59"/>
      <c r="D388" s="271"/>
      <c r="E388" s="59"/>
      <c r="F388" s="272"/>
      <c r="G388" s="59"/>
      <c r="H388" s="273"/>
      <c r="I388" s="250"/>
      <c r="J388" s="274"/>
      <c r="K388" s="171" t="str">
        <f t="shared" si="23"/>
        <v/>
      </c>
      <c r="L388" s="102" t="str">
        <f t="shared" si="24"/>
        <v/>
      </c>
      <c r="M388" s="176" t="str">
        <f t="shared" si="25"/>
        <v/>
      </c>
    </row>
    <row r="389" spans="2:13" x14ac:dyDescent="0.25">
      <c r="B389" s="431" t="str">
        <f t="shared" si="26"/>
        <v/>
      </c>
      <c r="C389" s="59"/>
      <c r="D389" s="271"/>
      <c r="E389" s="59"/>
      <c r="F389" s="272"/>
      <c r="G389" s="59"/>
      <c r="H389" s="273"/>
      <c r="I389" s="250"/>
      <c r="J389" s="274"/>
      <c r="K389" s="171" t="str">
        <f t="shared" si="23"/>
        <v/>
      </c>
      <c r="L389" s="102" t="str">
        <f t="shared" si="24"/>
        <v/>
      </c>
      <c r="M389" s="176" t="str">
        <f t="shared" si="25"/>
        <v/>
      </c>
    </row>
    <row r="390" spans="2:13" x14ac:dyDescent="0.25">
      <c r="B390" s="431" t="str">
        <f t="shared" si="26"/>
        <v/>
      </c>
      <c r="C390" s="59"/>
      <c r="D390" s="271"/>
      <c r="E390" s="59"/>
      <c r="F390" s="272"/>
      <c r="G390" s="59"/>
      <c r="H390" s="273"/>
      <c r="I390" s="250"/>
      <c r="J390" s="274"/>
      <c r="K390" s="171" t="str">
        <f t="shared" si="23"/>
        <v/>
      </c>
      <c r="L390" s="102" t="str">
        <f t="shared" si="24"/>
        <v/>
      </c>
      <c r="M390" s="176" t="str">
        <f t="shared" si="25"/>
        <v/>
      </c>
    </row>
    <row r="391" spans="2:13" x14ac:dyDescent="0.25">
      <c r="B391" s="431" t="str">
        <f t="shared" si="26"/>
        <v/>
      </c>
      <c r="C391" s="59"/>
      <c r="D391" s="271"/>
      <c r="E391" s="59"/>
      <c r="F391" s="272"/>
      <c r="G391" s="59"/>
      <c r="H391" s="273"/>
      <c r="I391" s="250"/>
      <c r="J391" s="274"/>
      <c r="K391" s="171" t="str">
        <f t="shared" si="23"/>
        <v/>
      </c>
      <c r="L391" s="102" t="str">
        <f t="shared" si="24"/>
        <v/>
      </c>
      <c r="M391" s="176" t="str">
        <f t="shared" si="25"/>
        <v/>
      </c>
    </row>
    <row r="392" spans="2:13" x14ac:dyDescent="0.25">
      <c r="B392" s="431" t="str">
        <f t="shared" si="26"/>
        <v/>
      </c>
      <c r="C392" s="59"/>
      <c r="D392" s="271"/>
      <c r="E392" s="59"/>
      <c r="F392" s="272"/>
      <c r="G392" s="59"/>
      <c r="H392" s="273"/>
      <c r="I392" s="250"/>
      <c r="J392" s="274"/>
      <c r="K392" s="171" t="str">
        <f t="shared" si="23"/>
        <v/>
      </c>
      <c r="L392" s="102" t="str">
        <f t="shared" si="24"/>
        <v/>
      </c>
      <c r="M392" s="176" t="str">
        <f t="shared" si="25"/>
        <v/>
      </c>
    </row>
    <row r="393" spans="2:13" x14ac:dyDescent="0.25">
      <c r="B393" s="431" t="str">
        <f t="shared" si="26"/>
        <v/>
      </c>
      <c r="C393" s="59"/>
      <c r="D393" s="271"/>
      <c r="E393" s="59"/>
      <c r="F393" s="272"/>
      <c r="G393" s="59"/>
      <c r="H393" s="273"/>
      <c r="I393" s="250"/>
      <c r="J393" s="274"/>
      <c r="K393" s="171" t="str">
        <f t="shared" si="23"/>
        <v/>
      </c>
      <c r="L393" s="102" t="str">
        <f t="shared" si="24"/>
        <v/>
      </c>
      <c r="M393" s="176" t="str">
        <f t="shared" si="25"/>
        <v/>
      </c>
    </row>
    <row r="394" spans="2:13" x14ac:dyDescent="0.25">
      <c r="B394" s="431" t="str">
        <f t="shared" si="26"/>
        <v/>
      </c>
      <c r="C394" s="59"/>
      <c r="D394" s="271"/>
      <c r="E394" s="59"/>
      <c r="F394" s="272"/>
      <c r="G394" s="59"/>
      <c r="H394" s="273"/>
      <c r="I394" s="250"/>
      <c r="J394" s="274"/>
      <c r="K394" s="171" t="str">
        <f t="shared" si="23"/>
        <v/>
      </c>
      <c r="L394" s="102" t="str">
        <f t="shared" si="24"/>
        <v/>
      </c>
      <c r="M394" s="176" t="str">
        <f t="shared" si="25"/>
        <v/>
      </c>
    </row>
    <row r="395" spans="2:13" x14ac:dyDescent="0.25">
      <c r="B395" s="431" t="str">
        <f t="shared" si="26"/>
        <v/>
      </c>
      <c r="C395" s="59"/>
      <c r="D395" s="271"/>
      <c r="E395" s="59"/>
      <c r="F395" s="272"/>
      <c r="G395" s="59"/>
      <c r="H395" s="273"/>
      <c r="I395" s="250"/>
      <c r="J395" s="274"/>
      <c r="K395" s="171" t="str">
        <f t="shared" si="23"/>
        <v/>
      </c>
      <c r="L395" s="102" t="str">
        <f t="shared" si="24"/>
        <v/>
      </c>
      <c r="M395" s="176" t="str">
        <f t="shared" si="25"/>
        <v/>
      </c>
    </row>
    <row r="396" spans="2:13" x14ac:dyDescent="0.25">
      <c r="B396" s="431" t="str">
        <f t="shared" si="26"/>
        <v/>
      </c>
      <c r="C396" s="59"/>
      <c r="D396" s="271"/>
      <c r="E396" s="59"/>
      <c r="F396" s="272"/>
      <c r="G396" s="59"/>
      <c r="H396" s="273"/>
      <c r="I396" s="250"/>
      <c r="J396" s="274"/>
      <c r="K396" s="171" t="str">
        <f t="shared" si="23"/>
        <v/>
      </c>
      <c r="L396" s="102" t="str">
        <f t="shared" si="24"/>
        <v/>
      </c>
      <c r="M396" s="176" t="str">
        <f t="shared" si="25"/>
        <v/>
      </c>
    </row>
    <row r="397" spans="2:13" x14ac:dyDescent="0.25">
      <c r="B397" s="431" t="str">
        <f t="shared" si="26"/>
        <v/>
      </c>
      <c r="C397" s="59"/>
      <c r="D397" s="271"/>
      <c r="E397" s="59"/>
      <c r="F397" s="272"/>
      <c r="G397" s="59"/>
      <c r="H397" s="273"/>
      <c r="I397" s="250"/>
      <c r="J397" s="274"/>
      <c r="K397" s="171" t="str">
        <f t="shared" si="23"/>
        <v/>
      </c>
      <c r="L397" s="102" t="str">
        <f t="shared" si="24"/>
        <v/>
      </c>
      <c r="M397" s="176" t="str">
        <f t="shared" si="25"/>
        <v/>
      </c>
    </row>
    <row r="398" spans="2:13" x14ac:dyDescent="0.25">
      <c r="B398" s="431" t="str">
        <f t="shared" si="26"/>
        <v/>
      </c>
      <c r="C398" s="59"/>
      <c r="D398" s="271"/>
      <c r="E398" s="59"/>
      <c r="F398" s="272"/>
      <c r="G398" s="59"/>
      <c r="H398" s="273"/>
      <c r="I398" s="250"/>
      <c r="J398" s="274"/>
      <c r="K398" s="171" t="str">
        <f t="shared" si="23"/>
        <v/>
      </c>
      <c r="L398" s="102" t="str">
        <f t="shared" si="24"/>
        <v/>
      </c>
      <c r="M398" s="176" t="str">
        <f t="shared" si="25"/>
        <v/>
      </c>
    </row>
    <row r="399" spans="2:13" x14ac:dyDescent="0.25">
      <c r="B399" s="431" t="str">
        <f t="shared" si="26"/>
        <v/>
      </c>
      <c r="C399" s="59"/>
      <c r="D399" s="271"/>
      <c r="E399" s="59"/>
      <c r="F399" s="272"/>
      <c r="G399" s="59"/>
      <c r="H399" s="273"/>
      <c r="I399" s="250"/>
      <c r="J399" s="274"/>
      <c r="K399" s="171" t="str">
        <f t="shared" si="23"/>
        <v/>
      </c>
      <c r="L399" s="102" t="str">
        <f t="shared" si="24"/>
        <v/>
      </c>
      <c r="M399" s="176" t="str">
        <f t="shared" si="25"/>
        <v/>
      </c>
    </row>
    <row r="400" spans="2:13" x14ac:dyDescent="0.25">
      <c r="B400" s="431" t="str">
        <f t="shared" si="26"/>
        <v/>
      </c>
      <c r="C400" s="59"/>
      <c r="D400" s="271"/>
      <c r="E400" s="59"/>
      <c r="F400" s="272"/>
      <c r="G400" s="59"/>
      <c r="H400" s="273"/>
      <c r="I400" s="250"/>
      <c r="J400" s="274"/>
      <c r="K400" s="171" t="str">
        <f t="shared" si="23"/>
        <v/>
      </c>
      <c r="L400" s="102" t="str">
        <f t="shared" si="24"/>
        <v/>
      </c>
      <c r="M400" s="176" t="str">
        <f t="shared" si="25"/>
        <v/>
      </c>
    </row>
    <row r="401" spans="2:13" x14ac:dyDescent="0.25">
      <c r="B401" s="431" t="str">
        <f t="shared" si="26"/>
        <v/>
      </c>
      <c r="C401" s="59"/>
      <c r="D401" s="271"/>
      <c r="E401" s="59"/>
      <c r="F401" s="272"/>
      <c r="G401" s="59"/>
      <c r="H401" s="273"/>
      <c r="I401" s="250"/>
      <c r="J401" s="274"/>
      <c r="K401" s="171" t="str">
        <f t="shared" si="23"/>
        <v/>
      </c>
      <c r="L401" s="102" t="str">
        <f t="shared" si="24"/>
        <v/>
      </c>
      <c r="M401" s="176" t="str">
        <f t="shared" si="25"/>
        <v/>
      </c>
    </row>
    <row r="402" spans="2:13" x14ac:dyDescent="0.25">
      <c r="B402" s="431" t="str">
        <f t="shared" si="26"/>
        <v/>
      </c>
      <c r="C402" s="59"/>
      <c r="D402" s="271"/>
      <c r="E402" s="59"/>
      <c r="F402" s="272"/>
      <c r="G402" s="59"/>
      <c r="H402" s="273"/>
      <c r="I402" s="250"/>
      <c r="J402" s="274"/>
      <c r="K402" s="171" t="str">
        <f t="shared" si="23"/>
        <v/>
      </c>
      <c r="L402" s="102" t="str">
        <f t="shared" si="24"/>
        <v/>
      </c>
      <c r="M402" s="176" t="str">
        <f t="shared" si="25"/>
        <v/>
      </c>
    </row>
    <row r="403" spans="2:13" x14ac:dyDescent="0.25">
      <c r="B403" s="431" t="str">
        <f t="shared" si="26"/>
        <v/>
      </c>
      <c r="C403" s="59"/>
      <c r="D403" s="271"/>
      <c r="E403" s="59"/>
      <c r="F403" s="272"/>
      <c r="G403" s="59"/>
      <c r="H403" s="273"/>
      <c r="I403" s="250"/>
      <c r="J403" s="274"/>
      <c r="K403" s="171" t="str">
        <f t="shared" si="23"/>
        <v/>
      </c>
      <c r="L403" s="102" t="str">
        <f t="shared" si="24"/>
        <v/>
      </c>
      <c r="M403" s="176" t="str">
        <f t="shared" si="25"/>
        <v/>
      </c>
    </row>
    <row r="404" spans="2:13" x14ac:dyDescent="0.25">
      <c r="B404" s="431" t="str">
        <f t="shared" si="26"/>
        <v/>
      </c>
      <c r="C404" s="59"/>
      <c r="D404" s="271"/>
      <c r="E404" s="59"/>
      <c r="F404" s="272"/>
      <c r="G404" s="59"/>
      <c r="H404" s="273"/>
      <c r="I404" s="250"/>
      <c r="J404" s="274"/>
      <c r="K404" s="171" t="str">
        <f t="shared" si="23"/>
        <v/>
      </c>
      <c r="L404" s="102" t="str">
        <f t="shared" si="24"/>
        <v/>
      </c>
      <c r="M404" s="176" t="str">
        <f t="shared" si="25"/>
        <v/>
      </c>
    </row>
    <row r="405" spans="2:13" x14ac:dyDescent="0.25">
      <c r="B405" s="431" t="str">
        <f t="shared" si="26"/>
        <v/>
      </c>
      <c r="C405" s="59"/>
      <c r="D405" s="271"/>
      <c r="E405" s="59"/>
      <c r="F405" s="272"/>
      <c r="G405" s="59"/>
      <c r="H405" s="273"/>
      <c r="I405" s="250"/>
      <c r="J405" s="274"/>
      <c r="K405" s="171" t="str">
        <f t="shared" si="23"/>
        <v/>
      </c>
      <c r="L405" s="102" t="str">
        <f t="shared" si="24"/>
        <v/>
      </c>
      <c r="M405" s="176" t="str">
        <f t="shared" si="25"/>
        <v/>
      </c>
    </row>
    <row r="406" spans="2:13" x14ac:dyDescent="0.25">
      <c r="B406" s="431" t="str">
        <f t="shared" si="26"/>
        <v/>
      </c>
      <c r="C406" s="59"/>
      <c r="D406" s="271"/>
      <c r="E406" s="59"/>
      <c r="F406" s="272"/>
      <c r="G406" s="59"/>
      <c r="H406" s="273"/>
      <c r="I406" s="250"/>
      <c r="J406" s="274"/>
      <c r="K406" s="171" t="str">
        <f t="shared" si="23"/>
        <v/>
      </c>
      <c r="L406" s="102" t="str">
        <f t="shared" si="24"/>
        <v/>
      </c>
      <c r="M406" s="176" t="str">
        <f t="shared" si="25"/>
        <v/>
      </c>
    </row>
    <row r="407" spans="2:13" x14ac:dyDescent="0.25">
      <c r="B407" s="431" t="str">
        <f t="shared" si="26"/>
        <v/>
      </c>
      <c r="C407" s="59"/>
      <c r="D407" s="271"/>
      <c r="E407" s="59"/>
      <c r="F407" s="272"/>
      <c r="G407" s="59"/>
      <c r="H407" s="273"/>
      <c r="I407" s="250"/>
      <c r="J407" s="274"/>
      <c r="K407" s="171" t="str">
        <f t="shared" si="23"/>
        <v/>
      </c>
      <c r="L407" s="102" t="str">
        <f t="shared" si="24"/>
        <v/>
      </c>
      <c r="M407" s="176" t="str">
        <f t="shared" si="25"/>
        <v/>
      </c>
    </row>
    <row r="408" spans="2:13" x14ac:dyDescent="0.25">
      <c r="B408" s="431" t="str">
        <f t="shared" si="26"/>
        <v/>
      </c>
      <c r="C408" s="59"/>
      <c r="D408" s="271"/>
      <c r="E408" s="59"/>
      <c r="F408" s="272"/>
      <c r="G408" s="59"/>
      <c r="H408" s="273"/>
      <c r="I408" s="250"/>
      <c r="J408" s="274"/>
      <c r="K408" s="171" t="str">
        <f t="shared" si="23"/>
        <v/>
      </c>
      <c r="L408" s="102" t="str">
        <f t="shared" si="24"/>
        <v/>
      </c>
      <c r="M408" s="176" t="str">
        <f t="shared" si="25"/>
        <v/>
      </c>
    </row>
    <row r="409" spans="2:13" x14ac:dyDescent="0.25">
      <c r="B409" s="431" t="str">
        <f t="shared" si="26"/>
        <v/>
      </c>
      <c r="C409" s="59"/>
      <c r="D409" s="271"/>
      <c r="E409" s="59"/>
      <c r="F409" s="272"/>
      <c r="G409" s="59"/>
      <c r="H409" s="273"/>
      <c r="I409" s="250"/>
      <c r="J409" s="274"/>
      <c r="K409" s="171" t="str">
        <f t="shared" si="23"/>
        <v/>
      </c>
      <c r="L409" s="102" t="str">
        <f t="shared" si="24"/>
        <v/>
      </c>
      <c r="M409" s="176" t="str">
        <f t="shared" si="25"/>
        <v/>
      </c>
    </row>
    <row r="410" spans="2:13" x14ac:dyDescent="0.25">
      <c r="B410" s="431" t="str">
        <f t="shared" si="26"/>
        <v/>
      </c>
      <c r="C410" s="59"/>
      <c r="D410" s="271"/>
      <c r="E410" s="59"/>
      <c r="F410" s="272"/>
      <c r="G410" s="59"/>
      <c r="H410" s="273"/>
      <c r="I410" s="250"/>
      <c r="J410" s="274"/>
      <c r="K410" s="171" t="str">
        <f t="shared" si="23"/>
        <v/>
      </c>
      <c r="L410" s="102" t="str">
        <f t="shared" si="24"/>
        <v/>
      </c>
      <c r="M410" s="176" t="str">
        <f t="shared" si="25"/>
        <v/>
      </c>
    </row>
    <row r="411" spans="2:13" x14ac:dyDescent="0.25">
      <c r="B411" s="431" t="str">
        <f t="shared" si="26"/>
        <v/>
      </c>
      <c r="C411" s="59"/>
      <c r="D411" s="271"/>
      <c r="E411" s="59"/>
      <c r="F411" s="272"/>
      <c r="G411" s="59"/>
      <c r="H411" s="273"/>
      <c r="I411" s="250"/>
      <c r="J411" s="274"/>
      <c r="K411" s="171" t="str">
        <f t="shared" si="23"/>
        <v/>
      </c>
      <c r="L411" s="102" t="str">
        <f t="shared" si="24"/>
        <v/>
      </c>
      <c r="M411" s="176" t="str">
        <f t="shared" si="25"/>
        <v/>
      </c>
    </row>
    <row r="412" spans="2:13" x14ac:dyDescent="0.25">
      <c r="B412" s="431" t="str">
        <f t="shared" si="26"/>
        <v/>
      </c>
      <c r="C412" s="59"/>
      <c r="D412" s="271"/>
      <c r="E412" s="59"/>
      <c r="F412" s="272"/>
      <c r="G412" s="59"/>
      <c r="H412" s="273"/>
      <c r="I412" s="250"/>
      <c r="J412" s="274"/>
      <c r="K412" s="171" t="str">
        <f t="shared" si="23"/>
        <v/>
      </c>
      <c r="L412" s="102" t="str">
        <f t="shared" si="24"/>
        <v/>
      </c>
      <c r="M412" s="176" t="str">
        <f t="shared" si="25"/>
        <v/>
      </c>
    </row>
    <row r="413" spans="2:13" x14ac:dyDescent="0.25">
      <c r="B413" s="431" t="str">
        <f t="shared" si="26"/>
        <v/>
      </c>
      <c r="C413" s="59"/>
      <c r="D413" s="271"/>
      <c r="E413" s="59"/>
      <c r="F413" s="272"/>
      <c r="G413" s="59"/>
      <c r="H413" s="273"/>
      <c r="I413" s="250"/>
      <c r="J413" s="274"/>
      <c r="K413" s="171" t="str">
        <f t="shared" si="23"/>
        <v/>
      </c>
      <c r="L413" s="102" t="str">
        <f t="shared" si="24"/>
        <v/>
      </c>
      <c r="M413" s="176" t="str">
        <f t="shared" si="25"/>
        <v/>
      </c>
    </row>
    <row r="414" spans="2:13" x14ac:dyDescent="0.25">
      <c r="B414" s="431" t="str">
        <f t="shared" si="26"/>
        <v/>
      </c>
      <c r="C414" s="59"/>
      <c r="D414" s="271"/>
      <c r="E414" s="59"/>
      <c r="F414" s="272"/>
      <c r="G414" s="59"/>
      <c r="H414" s="273"/>
      <c r="I414" s="250"/>
      <c r="J414" s="274"/>
      <c r="K414" s="171" t="str">
        <f t="shared" si="23"/>
        <v/>
      </c>
      <c r="L414" s="102" t="str">
        <f t="shared" si="24"/>
        <v/>
      </c>
      <c r="M414" s="176" t="str">
        <f t="shared" si="25"/>
        <v/>
      </c>
    </row>
    <row r="415" spans="2:13" x14ac:dyDescent="0.25">
      <c r="B415" s="431" t="str">
        <f t="shared" si="26"/>
        <v/>
      </c>
      <c r="C415" s="59"/>
      <c r="D415" s="271"/>
      <c r="E415" s="59"/>
      <c r="F415" s="272"/>
      <c r="G415" s="59"/>
      <c r="H415" s="273"/>
      <c r="I415" s="250"/>
      <c r="J415" s="274"/>
      <c r="K415" s="171" t="str">
        <f t="shared" si="23"/>
        <v/>
      </c>
      <c r="L415" s="102" t="str">
        <f t="shared" si="24"/>
        <v/>
      </c>
      <c r="M415" s="176" t="str">
        <f t="shared" si="25"/>
        <v/>
      </c>
    </row>
    <row r="416" spans="2:13" x14ac:dyDescent="0.25">
      <c r="B416" s="431" t="str">
        <f t="shared" si="26"/>
        <v/>
      </c>
      <c r="C416" s="59"/>
      <c r="D416" s="271"/>
      <c r="E416" s="59"/>
      <c r="F416" s="272"/>
      <c r="G416" s="59"/>
      <c r="H416" s="273"/>
      <c r="I416" s="250"/>
      <c r="J416" s="274"/>
      <c r="K416" s="171" t="str">
        <f t="shared" ref="K416:K431" si="27">IF(B416&lt;&gt;"",+J416*I416,"")</f>
        <v/>
      </c>
      <c r="L416" s="102" t="str">
        <f t="shared" si="24"/>
        <v/>
      </c>
      <c r="M416" s="176" t="str">
        <f t="shared" si="25"/>
        <v/>
      </c>
    </row>
    <row r="417" spans="2:13" x14ac:dyDescent="0.25">
      <c r="B417" s="431" t="str">
        <f t="shared" si="26"/>
        <v/>
      </c>
      <c r="C417" s="59"/>
      <c r="D417" s="271"/>
      <c r="E417" s="59"/>
      <c r="F417" s="272"/>
      <c r="G417" s="59"/>
      <c r="H417" s="273"/>
      <c r="I417" s="250"/>
      <c r="J417" s="274"/>
      <c r="K417" s="171" t="str">
        <f t="shared" si="27"/>
        <v/>
      </c>
      <c r="L417" s="102" t="str">
        <f t="shared" ref="L417:L431" si="28">CONCATENATE(C417,D417)</f>
        <v/>
      </c>
      <c r="M417" s="176" t="str">
        <f t="shared" ref="M417:M431" si="29">IF(AND(B417&lt;&gt;"",COUNTIF(L$32:L$431,$L417)&gt;1),"Član je upisan više puta","")</f>
        <v/>
      </c>
    </row>
    <row r="418" spans="2:13" x14ac:dyDescent="0.25">
      <c r="B418" s="431" t="str">
        <f t="shared" ref="B418:B431" si="30">IF(C418&lt;&gt;"",IF(B416="R.b.",1,B417+1),"")</f>
        <v/>
      </c>
      <c r="C418" s="59"/>
      <c r="D418" s="271"/>
      <c r="E418" s="59"/>
      <c r="F418" s="272"/>
      <c r="G418" s="59"/>
      <c r="H418" s="273"/>
      <c r="I418" s="250"/>
      <c r="J418" s="274"/>
      <c r="K418" s="171" t="str">
        <f t="shared" si="27"/>
        <v/>
      </c>
      <c r="L418" s="102" t="str">
        <f t="shared" si="28"/>
        <v/>
      </c>
      <c r="M418" s="176" t="str">
        <f t="shared" si="29"/>
        <v/>
      </c>
    </row>
    <row r="419" spans="2:13" x14ac:dyDescent="0.25">
      <c r="B419" s="431" t="str">
        <f t="shared" si="30"/>
        <v/>
      </c>
      <c r="C419" s="59"/>
      <c r="D419" s="271"/>
      <c r="E419" s="59"/>
      <c r="F419" s="272"/>
      <c r="G419" s="59"/>
      <c r="H419" s="273"/>
      <c r="I419" s="250"/>
      <c r="J419" s="274"/>
      <c r="K419" s="171" t="str">
        <f t="shared" si="27"/>
        <v/>
      </c>
      <c r="L419" s="102" t="str">
        <f t="shared" si="28"/>
        <v/>
      </c>
      <c r="M419" s="176" t="str">
        <f t="shared" si="29"/>
        <v/>
      </c>
    </row>
    <row r="420" spans="2:13" x14ac:dyDescent="0.25">
      <c r="B420" s="431" t="str">
        <f t="shared" si="30"/>
        <v/>
      </c>
      <c r="C420" s="59"/>
      <c r="D420" s="271"/>
      <c r="E420" s="59"/>
      <c r="F420" s="272"/>
      <c r="G420" s="59"/>
      <c r="H420" s="273"/>
      <c r="I420" s="250"/>
      <c r="J420" s="274"/>
      <c r="K420" s="171" t="str">
        <f t="shared" si="27"/>
        <v/>
      </c>
      <c r="L420" s="102" t="str">
        <f t="shared" si="28"/>
        <v/>
      </c>
      <c r="M420" s="176" t="str">
        <f t="shared" si="29"/>
        <v/>
      </c>
    </row>
    <row r="421" spans="2:13" x14ac:dyDescent="0.25">
      <c r="B421" s="431" t="str">
        <f t="shared" si="30"/>
        <v/>
      </c>
      <c r="C421" s="59"/>
      <c r="D421" s="271"/>
      <c r="E421" s="59"/>
      <c r="F421" s="272"/>
      <c r="G421" s="59"/>
      <c r="H421" s="273"/>
      <c r="I421" s="250"/>
      <c r="J421" s="274"/>
      <c r="K421" s="171" t="str">
        <f t="shared" si="27"/>
        <v/>
      </c>
      <c r="L421" s="102" t="str">
        <f t="shared" si="28"/>
        <v/>
      </c>
      <c r="M421" s="176" t="str">
        <f t="shared" si="29"/>
        <v/>
      </c>
    </row>
    <row r="422" spans="2:13" x14ac:dyDescent="0.25">
      <c r="B422" s="431" t="str">
        <f t="shared" si="30"/>
        <v/>
      </c>
      <c r="C422" s="59"/>
      <c r="D422" s="271"/>
      <c r="E422" s="59"/>
      <c r="F422" s="272"/>
      <c r="G422" s="59"/>
      <c r="H422" s="273"/>
      <c r="I422" s="250"/>
      <c r="J422" s="274"/>
      <c r="K422" s="171" t="str">
        <f t="shared" si="27"/>
        <v/>
      </c>
      <c r="L422" s="102" t="str">
        <f t="shared" si="28"/>
        <v/>
      </c>
      <c r="M422" s="176" t="str">
        <f t="shared" si="29"/>
        <v/>
      </c>
    </row>
    <row r="423" spans="2:13" x14ac:dyDescent="0.25">
      <c r="B423" s="431" t="str">
        <f t="shared" si="30"/>
        <v/>
      </c>
      <c r="C423" s="59"/>
      <c r="D423" s="271"/>
      <c r="E423" s="59"/>
      <c r="F423" s="272"/>
      <c r="G423" s="59"/>
      <c r="H423" s="273"/>
      <c r="I423" s="250"/>
      <c r="J423" s="274"/>
      <c r="K423" s="171" t="str">
        <f t="shared" si="27"/>
        <v/>
      </c>
      <c r="L423" s="102" t="str">
        <f t="shared" si="28"/>
        <v/>
      </c>
      <c r="M423" s="176" t="str">
        <f t="shared" si="29"/>
        <v/>
      </c>
    </row>
    <row r="424" spans="2:13" x14ac:dyDescent="0.25">
      <c r="B424" s="431" t="str">
        <f t="shared" si="30"/>
        <v/>
      </c>
      <c r="C424" s="59"/>
      <c r="D424" s="271"/>
      <c r="E424" s="59"/>
      <c r="F424" s="272"/>
      <c r="G424" s="59"/>
      <c r="H424" s="273"/>
      <c r="I424" s="250"/>
      <c r="J424" s="274"/>
      <c r="K424" s="171" t="str">
        <f t="shared" si="27"/>
        <v/>
      </c>
      <c r="L424" s="102" t="str">
        <f t="shared" si="28"/>
        <v/>
      </c>
      <c r="M424" s="176" t="str">
        <f t="shared" si="29"/>
        <v/>
      </c>
    </row>
    <row r="425" spans="2:13" x14ac:dyDescent="0.25">
      <c r="B425" s="431" t="str">
        <f t="shared" si="30"/>
        <v/>
      </c>
      <c r="C425" s="59"/>
      <c r="D425" s="271"/>
      <c r="E425" s="59"/>
      <c r="F425" s="272"/>
      <c r="G425" s="59"/>
      <c r="H425" s="273"/>
      <c r="I425" s="250"/>
      <c r="J425" s="274"/>
      <c r="K425" s="171" t="str">
        <f t="shared" si="27"/>
        <v/>
      </c>
      <c r="L425" s="102" t="str">
        <f t="shared" si="28"/>
        <v/>
      </c>
      <c r="M425" s="176" t="str">
        <f t="shared" si="29"/>
        <v/>
      </c>
    </row>
    <row r="426" spans="2:13" x14ac:dyDescent="0.25">
      <c r="B426" s="431" t="str">
        <f t="shared" si="30"/>
        <v/>
      </c>
      <c r="C426" s="59"/>
      <c r="D426" s="271"/>
      <c r="E426" s="59"/>
      <c r="F426" s="272"/>
      <c r="G426" s="59"/>
      <c r="H426" s="273"/>
      <c r="I426" s="250"/>
      <c r="J426" s="274"/>
      <c r="K426" s="171" t="str">
        <f t="shared" si="27"/>
        <v/>
      </c>
      <c r="L426" s="102" t="str">
        <f t="shared" si="28"/>
        <v/>
      </c>
      <c r="M426" s="176" t="str">
        <f t="shared" si="29"/>
        <v/>
      </c>
    </row>
    <row r="427" spans="2:13" x14ac:dyDescent="0.25">
      <c r="B427" s="431" t="str">
        <f t="shared" si="30"/>
        <v/>
      </c>
      <c r="C427" s="59"/>
      <c r="D427" s="271"/>
      <c r="E427" s="59"/>
      <c r="F427" s="272"/>
      <c r="G427" s="59"/>
      <c r="H427" s="273"/>
      <c r="I427" s="250"/>
      <c r="J427" s="274"/>
      <c r="K427" s="171" t="str">
        <f t="shared" si="27"/>
        <v/>
      </c>
      <c r="L427" s="102" t="str">
        <f t="shared" si="28"/>
        <v/>
      </c>
      <c r="M427" s="176" t="str">
        <f t="shared" si="29"/>
        <v/>
      </c>
    </row>
    <row r="428" spans="2:13" x14ac:dyDescent="0.25">
      <c r="B428" s="431" t="str">
        <f t="shared" si="30"/>
        <v/>
      </c>
      <c r="C428" s="59"/>
      <c r="D428" s="271"/>
      <c r="E428" s="59"/>
      <c r="F428" s="272"/>
      <c r="G428" s="59"/>
      <c r="H428" s="273"/>
      <c r="I428" s="250"/>
      <c r="J428" s="274"/>
      <c r="K428" s="171" t="str">
        <f t="shared" si="27"/>
        <v/>
      </c>
      <c r="L428" s="102" t="str">
        <f t="shared" si="28"/>
        <v/>
      </c>
      <c r="M428" s="176" t="str">
        <f t="shared" si="29"/>
        <v/>
      </c>
    </row>
    <row r="429" spans="2:13" x14ac:dyDescent="0.25">
      <c r="B429" s="431" t="str">
        <f t="shared" si="30"/>
        <v/>
      </c>
      <c r="C429" s="59"/>
      <c r="D429" s="271"/>
      <c r="E429" s="59"/>
      <c r="F429" s="272"/>
      <c r="G429" s="59"/>
      <c r="H429" s="273"/>
      <c r="I429" s="250"/>
      <c r="J429" s="274"/>
      <c r="K429" s="171" t="str">
        <f t="shared" si="27"/>
        <v/>
      </c>
      <c r="L429" s="102" t="str">
        <f t="shared" si="28"/>
        <v/>
      </c>
      <c r="M429" s="176" t="str">
        <f t="shared" si="29"/>
        <v/>
      </c>
    </row>
    <row r="430" spans="2:13" x14ac:dyDescent="0.25">
      <c r="B430" s="431" t="str">
        <f t="shared" si="30"/>
        <v/>
      </c>
      <c r="C430" s="59"/>
      <c r="D430" s="271"/>
      <c r="E430" s="59"/>
      <c r="F430" s="272"/>
      <c r="G430" s="59"/>
      <c r="H430" s="273"/>
      <c r="I430" s="250"/>
      <c r="J430" s="274"/>
      <c r="K430" s="171" t="str">
        <f t="shared" si="27"/>
        <v/>
      </c>
      <c r="L430" s="102" t="str">
        <f t="shared" si="28"/>
        <v/>
      </c>
      <c r="M430" s="176" t="str">
        <f t="shared" si="29"/>
        <v/>
      </c>
    </row>
    <row r="431" spans="2:13" ht="15.75" thickBot="1" x14ac:dyDescent="0.3">
      <c r="B431" s="431" t="str">
        <f t="shared" si="30"/>
        <v/>
      </c>
      <c r="C431" s="59"/>
      <c r="D431" s="271"/>
      <c r="E431" s="59"/>
      <c r="F431" s="272"/>
      <c r="G431" s="59"/>
      <c r="H431" s="273"/>
      <c r="I431" s="250"/>
      <c r="J431" s="274"/>
      <c r="K431" s="275" t="str">
        <f t="shared" si="27"/>
        <v/>
      </c>
      <c r="L431" s="102" t="str">
        <f t="shared" si="28"/>
        <v/>
      </c>
      <c r="M431" s="176" t="str">
        <f t="shared" si="29"/>
        <v/>
      </c>
    </row>
    <row r="432" spans="2:13" ht="15.75" thickTop="1" x14ac:dyDescent="0.25">
      <c r="B432" s="317"/>
      <c r="C432" s="318" t="s">
        <v>29</v>
      </c>
      <c r="D432" s="319" t="s">
        <v>149</v>
      </c>
      <c r="E432" s="319" t="s">
        <v>149</v>
      </c>
      <c r="F432" s="320" t="s">
        <v>149</v>
      </c>
      <c r="G432" s="319" t="s">
        <v>149</v>
      </c>
      <c r="H432" s="319" t="s">
        <v>149</v>
      </c>
      <c r="I432" s="321" t="s">
        <v>149</v>
      </c>
      <c r="J432" s="322" t="s">
        <v>149</v>
      </c>
      <c r="K432" s="322">
        <f>SUM(K32:K431)</f>
        <v>0</v>
      </c>
    </row>
  </sheetData>
  <sheetProtection password="8A10" sheet="1" objects="1" scenarios="1" selectLockedCells="1" autoFilter="0"/>
  <autoFilter ref="B31:K432" xr:uid="{00000000-0009-0000-0000-000002000000}"/>
  <mergeCells count="14">
    <mergeCell ref="B8:C8"/>
    <mergeCell ref="B2:G2"/>
    <mergeCell ref="I29:K29"/>
    <mergeCell ref="B25:D25"/>
    <mergeCell ref="B28:K28"/>
    <mergeCell ref="B11:G11"/>
    <mergeCell ref="B29:B30"/>
    <mergeCell ref="C29:C30"/>
    <mergeCell ref="D29:D30"/>
    <mergeCell ref="E29:E30"/>
    <mergeCell ref="F29:F30"/>
    <mergeCell ref="G29:G30"/>
    <mergeCell ref="H29:H30"/>
    <mergeCell ref="I7:K8"/>
  </mergeCells>
  <conditionalFormatting sqref="C32:C431">
    <cfRule type="expression" dxfId="70" priority="9">
      <formula>AND($B32&lt;&gt;"",COUNTIF(L$32:L$431,$L32)&gt;1)</formula>
    </cfRule>
  </conditionalFormatting>
  <conditionalFormatting sqref="L32:L431">
    <cfRule type="duplicateValues" dxfId="69" priority="8"/>
  </conditionalFormatting>
  <conditionalFormatting sqref="M32:M431 I7">
    <cfRule type="cellIs" dxfId="68" priority="7" operator="notEqual">
      <formula>""</formula>
    </cfRule>
  </conditionalFormatting>
  <conditionalFormatting sqref="C32:C246">
    <cfRule type="expression" dxfId="67" priority="2">
      <formula>AND($B32&lt;&gt;"",COUNTIF(L$32:L$431,$L32)&gt;1)</formula>
    </cfRule>
  </conditionalFormatting>
  <conditionalFormatting sqref="C32:C246">
    <cfRule type="expression" dxfId="66" priority="1">
      <formula>AND($B32&lt;&gt;"",COUNTIF(L$32:L$431,$L32)&gt;1)</formula>
    </cfRule>
  </conditionalFormatting>
  <dataValidations count="5">
    <dataValidation allowBlank="1" showInputMessage="1" showErrorMessage="1" prompt="Podaci su se zbrajau iz_x000a_" sqref="G13:G24" xr:uid="{00000000-0002-0000-0200-000000000000}"/>
    <dataValidation type="list" allowBlank="1" showInputMessage="1" showErrorMessage="1" sqref="F32:F431" xr:uid="{00000000-0002-0000-0200-000001000000}">
      <formula1>$C$4:$C$7</formula1>
    </dataValidation>
    <dataValidation type="list" allowBlank="1" showInputMessage="1" showErrorMessage="1" sqref="G32:G431" xr:uid="{00000000-0002-0000-0200-000002000000}">
      <formula1>$C$13:$C$24</formula1>
    </dataValidation>
    <dataValidation type="list" allowBlank="1" showInputMessage="1" showErrorMessage="1" prompt="Upisati M ili Ž" sqref="H32:H431" xr:uid="{00000000-0002-0000-0200-000003000000}">
      <formula1>"M,Ž"</formula1>
    </dataValidation>
    <dataValidation type="list" allowBlank="1" showDropDown="1" showInputMessage="1" showErrorMessage="1" sqref="C4:C7" xr:uid="{00000000-0002-0000-0200-000004000000}">
      <formula1>$C$4:$C$7</formula1>
    </dataValidation>
  </dataValidations>
  <pageMargins left="0.70866141732283472" right="0.70866141732283472" top="0.74803149606299213" bottom="0.74803149606299213" header="0.31496062992125984" footer="0.31496062992125984"/>
  <pageSetup paperSize="9" scale="53" orientation="portrait" r:id="rId1"/>
  <colBreaks count="1" manualBreakCount="1">
    <brk id="11" min="1" max="430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H152"/>
  <sheetViews>
    <sheetView showGridLines="0" topLeftCell="A22" workbookViewId="0">
      <selection activeCell="C52" sqref="C52:G79"/>
    </sheetView>
  </sheetViews>
  <sheetFormatPr defaultRowHeight="15" x14ac:dyDescent="0.25"/>
  <cols>
    <col min="1" max="1" width="9.140625" style="121"/>
    <col min="2" max="2" width="6" style="121" customWidth="1"/>
    <col min="3" max="3" width="38.42578125" style="121" customWidth="1"/>
    <col min="4" max="4" width="17.42578125" style="121" bestFit="1" customWidth="1"/>
    <col min="5" max="5" width="29.140625" style="121" customWidth="1"/>
    <col min="6" max="6" width="21.7109375" style="121" customWidth="1"/>
    <col min="7" max="7" width="34.28515625" style="121" customWidth="1"/>
    <col min="8" max="8" width="21.7109375" style="121" customWidth="1"/>
    <col min="9" max="16384" width="9.140625" style="121"/>
  </cols>
  <sheetData>
    <row r="1" spans="2:8" ht="16.5" customHeight="1" x14ac:dyDescent="0.25">
      <c r="B1" s="626" t="str">
        <f>CONCATENATE("REZULTATI OSTVARENI NA KRAJU SEZONE ", OpćiPodaci!F1-2,"/",OpćiPodaci!F1-1)</f>
        <v>REZULTATI OSTVARENI NA KRAJU SEZONE 2019/2020</v>
      </c>
      <c r="C1" s="626"/>
      <c r="D1" s="626"/>
      <c r="E1" s="626"/>
      <c r="F1" s="626"/>
      <c r="G1" s="626"/>
      <c r="H1" s="626"/>
    </row>
    <row r="3" spans="2:8" ht="15" customHeight="1" x14ac:dyDescent="0.25">
      <c r="B3" s="627" t="s">
        <v>139</v>
      </c>
      <c r="C3" s="628"/>
      <c r="D3" s="628"/>
      <c r="E3" s="628"/>
      <c r="F3" s="628"/>
      <c r="G3" s="628"/>
      <c r="H3" s="628"/>
    </row>
    <row r="4" spans="2:8" x14ac:dyDescent="0.25">
      <c r="B4" s="276" t="s">
        <v>110</v>
      </c>
      <c r="C4" s="29" t="s">
        <v>114</v>
      </c>
      <c r="D4" s="29" t="s">
        <v>39</v>
      </c>
      <c r="E4" s="29" t="s">
        <v>115</v>
      </c>
      <c r="F4" s="29" t="s">
        <v>137</v>
      </c>
      <c r="G4" s="29" t="s">
        <v>117</v>
      </c>
      <c r="H4" s="29" t="s">
        <v>138</v>
      </c>
    </row>
    <row r="5" spans="2:8" x14ac:dyDescent="0.25">
      <c r="B5" s="277">
        <v>1</v>
      </c>
      <c r="C5" s="267"/>
      <c r="D5" s="283"/>
      <c r="E5" s="284"/>
      <c r="F5" s="285"/>
      <c r="G5" s="286"/>
      <c r="H5" s="286"/>
    </row>
    <row r="6" spans="2:8" x14ac:dyDescent="0.25">
      <c r="B6" s="277">
        <v>2</v>
      </c>
      <c r="C6" s="283"/>
      <c r="D6" s="283"/>
      <c r="E6" s="284"/>
      <c r="F6" s="285"/>
      <c r="G6" s="286"/>
      <c r="H6" s="286"/>
    </row>
    <row r="7" spans="2:8" x14ac:dyDescent="0.25">
      <c r="B7" s="277">
        <v>3</v>
      </c>
      <c r="C7" s="283"/>
      <c r="D7" s="283"/>
      <c r="E7" s="284"/>
      <c r="F7" s="285"/>
      <c r="G7" s="286"/>
      <c r="H7" s="286"/>
    </row>
    <row r="8" spans="2:8" x14ac:dyDescent="0.25">
      <c r="B8" s="277">
        <v>4</v>
      </c>
      <c r="C8" s="283"/>
      <c r="D8" s="283"/>
      <c r="E8" s="284"/>
      <c r="F8" s="285"/>
      <c r="G8" s="286"/>
      <c r="H8" s="286"/>
    </row>
    <row r="9" spans="2:8" x14ac:dyDescent="0.25">
      <c r="B9" s="277">
        <v>5</v>
      </c>
      <c r="C9" s="283"/>
      <c r="D9" s="283"/>
      <c r="E9" s="284"/>
      <c r="F9" s="285"/>
      <c r="G9" s="286"/>
      <c r="H9" s="286"/>
    </row>
    <row r="10" spans="2:8" x14ac:dyDescent="0.25">
      <c r="B10" s="277">
        <v>6</v>
      </c>
      <c r="C10" s="283"/>
      <c r="D10" s="283"/>
      <c r="E10" s="284"/>
      <c r="F10" s="285"/>
      <c r="G10" s="286"/>
      <c r="H10" s="286"/>
    </row>
    <row r="11" spans="2:8" x14ac:dyDescent="0.25">
      <c r="B11" s="277">
        <v>7</v>
      </c>
      <c r="C11" s="283"/>
      <c r="D11" s="283"/>
      <c r="E11" s="284"/>
      <c r="F11" s="285"/>
      <c r="G11" s="286"/>
      <c r="H11" s="286"/>
    </row>
    <row r="12" spans="2:8" x14ac:dyDescent="0.25">
      <c r="B12" s="277">
        <v>8</v>
      </c>
      <c r="C12" s="283"/>
      <c r="D12" s="283"/>
      <c r="E12" s="284"/>
      <c r="F12" s="285"/>
      <c r="G12" s="286"/>
      <c r="H12" s="286"/>
    </row>
    <row r="13" spans="2:8" x14ac:dyDescent="0.25">
      <c r="B13" s="277">
        <v>9</v>
      </c>
      <c r="C13" s="283"/>
      <c r="D13" s="283"/>
      <c r="E13" s="284"/>
      <c r="F13" s="285"/>
      <c r="G13" s="286"/>
      <c r="H13" s="286"/>
    </row>
    <row r="14" spans="2:8" x14ac:dyDescent="0.25">
      <c r="B14" s="277">
        <v>10</v>
      </c>
      <c r="C14" s="283"/>
      <c r="D14" s="283"/>
      <c r="E14" s="284"/>
      <c r="F14" s="285"/>
      <c r="G14" s="286"/>
      <c r="H14" s="286"/>
    </row>
    <row r="15" spans="2:8" x14ac:dyDescent="0.25">
      <c r="B15" s="277">
        <v>11</v>
      </c>
      <c r="C15" s="283"/>
      <c r="D15" s="283"/>
      <c r="E15" s="284"/>
      <c r="F15" s="285"/>
      <c r="G15" s="286"/>
      <c r="H15" s="286"/>
    </row>
    <row r="16" spans="2:8" x14ac:dyDescent="0.25">
      <c r="B16" s="277">
        <v>12</v>
      </c>
      <c r="C16" s="283"/>
      <c r="D16" s="283"/>
      <c r="E16" s="284"/>
      <c r="F16" s="285"/>
      <c r="G16" s="286"/>
      <c r="H16" s="286"/>
    </row>
    <row r="17" spans="2:8" x14ac:dyDescent="0.25">
      <c r="B17" s="277">
        <v>13</v>
      </c>
      <c r="C17" s="283"/>
      <c r="D17" s="283"/>
      <c r="E17" s="284"/>
      <c r="F17" s="285"/>
      <c r="G17" s="286"/>
      <c r="H17" s="286"/>
    </row>
    <row r="18" spans="2:8" x14ac:dyDescent="0.25">
      <c r="B18" s="277">
        <v>14</v>
      </c>
      <c r="C18" s="283"/>
      <c r="D18" s="283"/>
      <c r="E18" s="284"/>
      <c r="F18" s="285"/>
      <c r="G18" s="286"/>
      <c r="H18" s="286"/>
    </row>
    <row r="19" spans="2:8" x14ac:dyDescent="0.25">
      <c r="B19" s="277">
        <v>15</v>
      </c>
      <c r="C19" s="283"/>
      <c r="D19" s="283"/>
      <c r="E19" s="284"/>
      <c r="F19" s="285"/>
      <c r="G19" s="286"/>
      <c r="H19" s="286"/>
    </row>
    <row r="20" spans="2:8" x14ac:dyDescent="0.25">
      <c r="B20" s="277">
        <v>16</v>
      </c>
      <c r="C20" s="283"/>
      <c r="D20" s="283"/>
      <c r="E20" s="284"/>
      <c r="F20" s="285"/>
      <c r="G20" s="286"/>
      <c r="H20" s="286"/>
    </row>
    <row r="21" spans="2:8" x14ac:dyDescent="0.25">
      <c r="B21" s="629"/>
      <c r="C21" s="629"/>
      <c r="D21" s="629"/>
      <c r="E21" s="629"/>
      <c r="F21" s="629"/>
      <c r="G21" s="629"/>
      <c r="H21" s="629"/>
    </row>
    <row r="22" spans="2:8" ht="20.100000000000001" customHeight="1" x14ac:dyDescent="0.25">
      <c r="B22" s="624" t="s">
        <v>123</v>
      </c>
      <c r="C22" s="624"/>
      <c r="D22" s="624"/>
      <c r="E22" s="624"/>
      <c r="F22" s="624"/>
      <c r="G22" s="624"/>
      <c r="H22" s="624"/>
    </row>
    <row r="23" spans="2:8" x14ac:dyDescent="0.25">
      <c r="B23" s="625"/>
      <c r="C23" s="625"/>
      <c r="D23" s="625"/>
      <c r="E23" s="625"/>
      <c r="F23" s="625"/>
      <c r="G23" s="625"/>
      <c r="H23" s="625"/>
    </row>
    <row r="24" spans="2:8" ht="20.100000000000001" customHeight="1" x14ac:dyDescent="0.25">
      <c r="B24" s="621" t="s">
        <v>140</v>
      </c>
      <c r="C24" s="622"/>
      <c r="D24" s="622"/>
      <c r="E24" s="622"/>
      <c r="F24" s="622"/>
    </row>
    <row r="25" spans="2:8" ht="30" x14ac:dyDescent="0.25">
      <c r="B25" s="276" t="s">
        <v>110</v>
      </c>
      <c r="C25" s="278" t="s">
        <v>141</v>
      </c>
      <c r="D25" s="52" t="s">
        <v>39</v>
      </c>
      <c r="E25" s="33" t="s">
        <v>142</v>
      </c>
      <c r="F25" s="52" t="s">
        <v>113</v>
      </c>
    </row>
    <row r="26" spans="2:8" x14ac:dyDescent="0.25">
      <c r="B26" s="277">
        <v>1</v>
      </c>
      <c r="C26" s="283"/>
      <c r="D26" s="283"/>
      <c r="E26" s="432"/>
      <c r="F26" s="432"/>
    </row>
    <row r="27" spans="2:8" x14ac:dyDescent="0.25">
      <c r="B27" s="277">
        <v>2</v>
      </c>
      <c r="C27" s="283"/>
      <c r="D27" s="283"/>
      <c r="E27" s="432"/>
      <c r="F27" s="432"/>
    </row>
    <row r="28" spans="2:8" x14ac:dyDescent="0.25">
      <c r="B28" s="277">
        <v>3</v>
      </c>
      <c r="C28" s="283"/>
      <c r="D28" s="283"/>
      <c r="E28" s="432"/>
      <c r="F28" s="432"/>
    </row>
    <row r="29" spans="2:8" x14ac:dyDescent="0.25">
      <c r="B29" s="277">
        <v>4</v>
      </c>
      <c r="C29" s="283"/>
      <c r="D29" s="283"/>
      <c r="E29" s="432"/>
      <c r="F29" s="432"/>
    </row>
    <row r="30" spans="2:8" x14ac:dyDescent="0.25">
      <c r="B30" s="277">
        <v>5</v>
      </c>
      <c r="C30" s="283"/>
      <c r="D30" s="283"/>
      <c r="E30" s="432"/>
      <c r="F30" s="432"/>
    </row>
    <row r="31" spans="2:8" x14ac:dyDescent="0.25">
      <c r="B31" s="277">
        <v>6</v>
      </c>
      <c r="C31" s="283"/>
      <c r="D31" s="283"/>
      <c r="E31" s="432"/>
      <c r="F31" s="432"/>
    </row>
    <row r="32" spans="2:8" x14ac:dyDescent="0.25">
      <c r="B32" s="277">
        <v>7</v>
      </c>
      <c r="C32" s="283"/>
      <c r="D32" s="283"/>
      <c r="E32" s="432"/>
      <c r="F32" s="432"/>
    </row>
    <row r="33" spans="2:8" x14ac:dyDescent="0.25">
      <c r="B33" s="277">
        <v>8</v>
      </c>
      <c r="C33" s="283"/>
      <c r="D33" s="283"/>
      <c r="E33" s="432"/>
      <c r="F33" s="432"/>
    </row>
    <row r="34" spans="2:8" x14ac:dyDescent="0.25">
      <c r="B34" s="277">
        <v>9</v>
      </c>
      <c r="C34" s="283"/>
      <c r="D34" s="283"/>
      <c r="E34" s="432"/>
      <c r="F34" s="432"/>
    </row>
    <row r="35" spans="2:8" x14ac:dyDescent="0.25">
      <c r="B35" s="277">
        <v>10</v>
      </c>
      <c r="C35" s="283"/>
      <c r="D35" s="283"/>
      <c r="E35" s="432"/>
      <c r="F35" s="432"/>
    </row>
    <row r="36" spans="2:8" x14ac:dyDescent="0.25">
      <c r="B36" s="277">
        <v>11</v>
      </c>
      <c r="C36" s="283"/>
      <c r="D36" s="283"/>
      <c r="E36" s="432"/>
      <c r="F36" s="432"/>
    </row>
    <row r="37" spans="2:8" x14ac:dyDescent="0.25">
      <c r="B37" s="277">
        <v>12</v>
      </c>
      <c r="C37" s="283"/>
      <c r="D37" s="283"/>
      <c r="E37" s="432"/>
      <c r="F37" s="432"/>
    </row>
    <row r="38" spans="2:8" x14ac:dyDescent="0.25">
      <c r="C38" s="279"/>
      <c r="D38" s="279"/>
      <c r="E38" s="279"/>
      <c r="F38" s="279"/>
      <c r="G38" s="279"/>
      <c r="H38" s="279"/>
    </row>
    <row r="39" spans="2:8" ht="33" customHeight="1" x14ac:dyDescent="0.25">
      <c r="B39" s="621" t="s">
        <v>266</v>
      </c>
      <c r="C39" s="622"/>
      <c r="D39" s="622"/>
      <c r="E39" s="622"/>
      <c r="F39" s="622"/>
    </row>
    <row r="40" spans="2:8" ht="30" x14ac:dyDescent="0.25">
      <c r="B40" s="276" t="s">
        <v>110</v>
      </c>
      <c r="C40" s="278" t="s">
        <v>141</v>
      </c>
      <c r="D40" s="52" t="s">
        <v>39</v>
      </c>
      <c r="E40" s="29" t="s">
        <v>142</v>
      </c>
      <c r="F40" s="29" t="s">
        <v>113</v>
      </c>
    </row>
    <row r="41" spans="2:8" x14ac:dyDescent="0.25">
      <c r="B41" s="277">
        <v>1</v>
      </c>
      <c r="C41" s="283"/>
      <c r="D41" s="283"/>
      <c r="E41" s="287"/>
      <c r="F41" s="283"/>
    </row>
    <row r="42" spans="2:8" x14ac:dyDescent="0.25">
      <c r="B42" s="277">
        <v>2</v>
      </c>
      <c r="C42" s="283"/>
      <c r="D42" s="283"/>
      <c r="E42" s="287"/>
      <c r="F42" s="283"/>
    </row>
    <row r="43" spans="2:8" x14ac:dyDescent="0.25">
      <c r="B43" s="277">
        <v>3</v>
      </c>
      <c r="C43" s="283"/>
      <c r="D43" s="283"/>
      <c r="E43" s="287"/>
      <c r="F43" s="283"/>
    </row>
    <row r="44" spans="2:8" x14ac:dyDescent="0.25">
      <c r="B44" s="277">
        <v>4</v>
      </c>
      <c r="C44" s="283"/>
      <c r="D44" s="283"/>
      <c r="E44" s="287"/>
      <c r="F44" s="283"/>
    </row>
    <row r="45" spans="2:8" x14ac:dyDescent="0.25">
      <c r="B45" s="277">
        <v>5</v>
      </c>
      <c r="C45" s="283"/>
      <c r="D45" s="283"/>
      <c r="E45" s="287"/>
      <c r="F45" s="283"/>
    </row>
    <row r="46" spans="2:8" x14ac:dyDescent="0.25">
      <c r="C46" s="280"/>
    </row>
    <row r="47" spans="2:8" x14ac:dyDescent="0.25">
      <c r="C47" s="151"/>
    </row>
    <row r="48" spans="2:8" ht="20.100000000000001" customHeight="1" x14ac:dyDescent="0.25">
      <c r="B48" s="624" t="s">
        <v>124</v>
      </c>
      <c r="C48" s="624"/>
      <c r="D48" s="624"/>
      <c r="E48" s="624"/>
      <c r="F48" s="624"/>
      <c r="G48" s="624"/>
    </row>
    <row r="50" spans="2:7" ht="15.75" customHeight="1" x14ac:dyDescent="0.25">
      <c r="B50" s="623" t="s">
        <v>125</v>
      </c>
      <c r="C50" s="623"/>
      <c r="D50" s="623"/>
      <c r="E50" s="623"/>
      <c r="F50" s="623"/>
      <c r="G50" s="623"/>
    </row>
    <row r="51" spans="2:7" x14ac:dyDescent="0.25">
      <c r="B51" s="276" t="s">
        <v>110</v>
      </c>
      <c r="C51" s="30" t="s">
        <v>17</v>
      </c>
      <c r="D51" s="30" t="s">
        <v>39</v>
      </c>
      <c r="E51" s="30" t="s">
        <v>116</v>
      </c>
      <c r="F51" s="30" t="s">
        <v>144</v>
      </c>
      <c r="G51" s="30" t="s">
        <v>118</v>
      </c>
    </row>
    <row r="52" spans="2:7" x14ac:dyDescent="0.25">
      <c r="B52" s="277">
        <v>1</v>
      </c>
      <c r="C52" s="587"/>
      <c r="D52" s="587"/>
      <c r="E52" s="281"/>
      <c r="F52" s="587"/>
      <c r="G52" s="282"/>
    </row>
    <row r="53" spans="2:7" x14ac:dyDescent="0.25">
      <c r="B53" s="277">
        <v>2</v>
      </c>
      <c r="C53" s="587"/>
      <c r="D53" s="587"/>
      <c r="E53" s="281"/>
      <c r="F53" s="588"/>
      <c r="G53" s="282"/>
    </row>
    <row r="54" spans="2:7" x14ac:dyDescent="0.25">
      <c r="B54" s="277">
        <v>3</v>
      </c>
      <c r="C54" s="587"/>
      <c r="D54" s="587"/>
      <c r="E54" s="281"/>
      <c r="F54" s="587"/>
      <c r="G54" s="282"/>
    </row>
    <row r="55" spans="2:7" x14ac:dyDescent="0.25">
      <c r="B55" s="277">
        <v>4</v>
      </c>
      <c r="C55" s="587"/>
      <c r="D55" s="587"/>
      <c r="E55" s="281"/>
      <c r="F55" s="587"/>
      <c r="G55" s="282"/>
    </row>
    <row r="56" spans="2:7" x14ac:dyDescent="0.25">
      <c r="B56" s="277">
        <v>5</v>
      </c>
      <c r="C56" s="587"/>
      <c r="D56" s="587"/>
      <c r="E56" s="281"/>
      <c r="F56" s="587"/>
      <c r="G56" s="282"/>
    </row>
    <row r="57" spans="2:7" x14ac:dyDescent="0.25">
      <c r="B57" s="277">
        <v>6</v>
      </c>
      <c r="C57" s="587"/>
      <c r="D57" s="587"/>
      <c r="E57" s="281"/>
      <c r="F57" s="587"/>
      <c r="G57" s="282"/>
    </row>
    <row r="58" spans="2:7" x14ac:dyDescent="0.25">
      <c r="B58" s="277">
        <v>7</v>
      </c>
      <c r="C58" s="587"/>
      <c r="D58" s="587"/>
      <c r="E58" s="281"/>
      <c r="F58" s="588"/>
      <c r="G58" s="282"/>
    </row>
    <row r="59" spans="2:7" x14ac:dyDescent="0.25">
      <c r="B59" s="277">
        <v>8</v>
      </c>
      <c r="C59" s="587"/>
      <c r="D59" s="587"/>
      <c r="E59" s="281"/>
      <c r="F59" s="587"/>
      <c r="G59" s="282"/>
    </row>
    <row r="60" spans="2:7" x14ac:dyDescent="0.25">
      <c r="B60" s="277">
        <v>9</v>
      </c>
      <c r="C60" s="587"/>
      <c r="D60" s="587"/>
      <c r="E60" s="281"/>
      <c r="F60" s="587"/>
      <c r="G60" s="282"/>
    </row>
    <row r="61" spans="2:7" x14ac:dyDescent="0.25">
      <c r="B61" s="277">
        <v>10</v>
      </c>
      <c r="C61" s="587"/>
      <c r="D61" s="587"/>
      <c r="E61" s="281"/>
      <c r="F61" s="587"/>
      <c r="G61" s="282"/>
    </row>
    <row r="62" spans="2:7" x14ac:dyDescent="0.25">
      <c r="B62" s="277">
        <v>11</v>
      </c>
      <c r="C62" s="587"/>
      <c r="D62" s="587"/>
      <c r="E62" s="281"/>
      <c r="F62" s="587"/>
      <c r="G62" s="282"/>
    </row>
    <row r="63" spans="2:7" x14ac:dyDescent="0.25">
      <c r="B63" s="277">
        <v>12</v>
      </c>
      <c r="C63" s="587"/>
      <c r="D63" s="587"/>
      <c r="E63" s="281"/>
      <c r="F63" s="587"/>
      <c r="G63" s="282"/>
    </row>
    <row r="64" spans="2:7" x14ac:dyDescent="0.25">
      <c r="B64" s="277">
        <v>13</v>
      </c>
      <c r="C64" s="587"/>
      <c r="D64" s="587"/>
      <c r="E64" s="281"/>
      <c r="F64" s="587"/>
      <c r="G64" s="282"/>
    </row>
    <row r="65" spans="2:7" x14ac:dyDescent="0.25">
      <c r="B65" s="277">
        <v>14</v>
      </c>
      <c r="C65" s="587"/>
      <c r="D65" s="587"/>
      <c r="E65" s="281"/>
      <c r="F65" s="587"/>
      <c r="G65" s="282"/>
    </row>
    <row r="66" spans="2:7" x14ac:dyDescent="0.25">
      <c r="B66" s="277">
        <v>15</v>
      </c>
      <c r="C66" s="587"/>
      <c r="D66" s="587"/>
      <c r="E66" s="281"/>
      <c r="F66" s="587"/>
      <c r="G66" s="282"/>
    </row>
    <row r="67" spans="2:7" x14ac:dyDescent="0.25">
      <c r="B67" s="277">
        <v>16</v>
      </c>
      <c r="C67" s="587"/>
      <c r="D67" s="587"/>
      <c r="E67" s="281"/>
      <c r="F67" s="587"/>
      <c r="G67" s="282"/>
    </row>
    <row r="68" spans="2:7" x14ac:dyDescent="0.25">
      <c r="B68" s="277">
        <v>17</v>
      </c>
      <c r="C68" s="587"/>
      <c r="D68" s="587"/>
      <c r="E68" s="281"/>
      <c r="F68" s="587"/>
      <c r="G68" s="282"/>
    </row>
    <row r="69" spans="2:7" x14ac:dyDescent="0.25">
      <c r="B69" s="277">
        <v>18</v>
      </c>
      <c r="C69" s="587"/>
      <c r="D69" s="587"/>
      <c r="E69" s="281"/>
      <c r="F69" s="587"/>
      <c r="G69" s="282"/>
    </row>
    <row r="70" spans="2:7" x14ac:dyDescent="0.25">
      <c r="B70" s="277">
        <v>19</v>
      </c>
      <c r="C70" s="587"/>
      <c r="D70" s="587"/>
      <c r="E70" s="281"/>
      <c r="F70" s="587"/>
      <c r="G70" s="282"/>
    </row>
    <row r="71" spans="2:7" x14ac:dyDescent="0.25">
      <c r="B71" s="277">
        <v>20</v>
      </c>
      <c r="C71" s="587"/>
      <c r="D71" s="587"/>
      <c r="E71" s="281"/>
      <c r="F71" s="587"/>
      <c r="G71" s="282"/>
    </row>
    <row r="72" spans="2:7" x14ac:dyDescent="0.25">
      <c r="B72" s="277">
        <v>21</v>
      </c>
      <c r="C72" s="587"/>
      <c r="D72" s="587"/>
      <c r="E72" s="281"/>
      <c r="F72" s="587"/>
      <c r="G72" s="282"/>
    </row>
    <row r="73" spans="2:7" x14ac:dyDescent="0.25">
      <c r="B73" s="277">
        <v>22</v>
      </c>
      <c r="C73" s="587"/>
      <c r="D73" s="587"/>
      <c r="E73" s="281"/>
      <c r="F73" s="587"/>
      <c r="G73" s="282"/>
    </row>
    <row r="74" spans="2:7" x14ac:dyDescent="0.25">
      <c r="B74" s="277">
        <v>23</v>
      </c>
      <c r="C74" s="587"/>
      <c r="D74" s="587"/>
      <c r="E74" s="281"/>
      <c r="F74" s="587"/>
      <c r="G74" s="282"/>
    </row>
    <row r="75" spans="2:7" x14ac:dyDescent="0.25">
      <c r="B75" s="277">
        <v>24</v>
      </c>
      <c r="C75" s="587"/>
      <c r="D75" s="587"/>
      <c r="E75" s="281"/>
      <c r="F75" s="588"/>
      <c r="G75" s="282"/>
    </row>
    <row r="76" spans="2:7" x14ac:dyDescent="0.25">
      <c r="B76" s="277">
        <v>25</v>
      </c>
      <c r="C76" s="587"/>
      <c r="D76" s="587"/>
      <c r="E76" s="281"/>
      <c r="F76" s="587"/>
      <c r="G76" s="282"/>
    </row>
    <row r="77" spans="2:7" x14ac:dyDescent="0.25">
      <c r="B77" s="277">
        <v>26</v>
      </c>
      <c r="C77" s="587"/>
      <c r="D77" s="587"/>
      <c r="E77" s="281"/>
      <c r="F77" s="587"/>
      <c r="G77" s="282"/>
    </row>
    <row r="78" spans="2:7" x14ac:dyDescent="0.25">
      <c r="B78" s="277">
        <v>27</v>
      </c>
      <c r="C78" s="587"/>
      <c r="D78" s="587"/>
      <c r="E78" s="281"/>
      <c r="F78" s="587"/>
      <c r="G78" s="282"/>
    </row>
    <row r="79" spans="2:7" x14ac:dyDescent="0.25">
      <c r="B79" s="277">
        <v>28</v>
      </c>
      <c r="C79" s="587"/>
      <c r="D79" s="587"/>
      <c r="E79" s="281"/>
      <c r="F79" s="587"/>
      <c r="G79" s="282"/>
    </row>
    <row r="80" spans="2:7" x14ac:dyDescent="0.25">
      <c r="B80" s="277">
        <v>29</v>
      </c>
      <c r="C80" s="182"/>
      <c r="D80" s="182"/>
      <c r="E80" s="281"/>
      <c r="F80" s="182"/>
      <c r="G80" s="282"/>
    </row>
    <row r="81" spans="2:7" x14ac:dyDescent="0.25">
      <c r="B81" s="277">
        <v>30</v>
      </c>
      <c r="C81" s="589"/>
      <c r="D81" s="589"/>
      <c r="E81" s="281"/>
      <c r="F81" s="589"/>
      <c r="G81" s="282"/>
    </row>
    <row r="82" spans="2:7" x14ac:dyDescent="0.25">
      <c r="B82" s="277">
        <v>31</v>
      </c>
      <c r="C82" s="589"/>
      <c r="D82" s="589"/>
      <c r="E82" s="281"/>
      <c r="F82" s="589"/>
      <c r="G82" s="282"/>
    </row>
    <row r="83" spans="2:7" x14ac:dyDescent="0.25">
      <c r="B83" s="277">
        <v>32</v>
      </c>
      <c r="C83" s="589"/>
      <c r="D83" s="589"/>
      <c r="E83" s="281"/>
      <c r="F83" s="589"/>
      <c r="G83" s="282"/>
    </row>
    <row r="84" spans="2:7" x14ac:dyDescent="0.25">
      <c r="B84" s="277">
        <v>33</v>
      </c>
      <c r="C84" s="589"/>
      <c r="D84" s="589"/>
      <c r="E84" s="281"/>
      <c r="F84" s="589"/>
      <c r="G84" s="282"/>
    </row>
    <row r="85" spans="2:7" x14ac:dyDescent="0.25">
      <c r="B85" s="277">
        <v>34</v>
      </c>
      <c r="C85" s="589"/>
      <c r="D85" s="589"/>
      <c r="E85" s="281"/>
      <c r="F85" s="589"/>
      <c r="G85" s="282"/>
    </row>
    <row r="86" spans="2:7" x14ac:dyDescent="0.25">
      <c r="B86" s="277">
        <v>35</v>
      </c>
      <c r="C86" s="589"/>
      <c r="D86" s="589"/>
      <c r="E86" s="281"/>
      <c r="F86" s="589"/>
      <c r="G86" s="282"/>
    </row>
    <row r="87" spans="2:7" x14ac:dyDescent="0.25">
      <c r="B87" s="277">
        <v>36</v>
      </c>
      <c r="C87" s="589"/>
      <c r="D87" s="589"/>
      <c r="E87" s="281"/>
      <c r="F87" s="589"/>
      <c r="G87" s="282"/>
    </row>
    <row r="88" spans="2:7" x14ac:dyDescent="0.25">
      <c r="B88" s="277">
        <v>37</v>
      </c>
      <c r="C88" s="589"/>
      <c r="D88" s="589"/>
      <c r="E88" s="281"/>
      <c r="F88" s="589"/>
      <c r="G88" s="282"/>
    </row>
    <row r="89" spans="2:7" x14ac:dyDescent="0.25">
      <c r="B89" s="277">
        <v>38</v>
      </c>
      <c r="C89" s="589"/>
      <c r="D89" s="589"/>
      <c r="E89" s="281"/>
      <c r="F89" s="589"/>
      <c r="G89" s="282"/>
    </row>
    <row r="90" spans="2:7" x14ac:dyDescent="0.25">
      <c r="B90" s="277">
        <v>39</v>
      </c>
      <c r="C90" s="589"/>
      <c r="D90" s="589"/>
      <c r="E90" s="281"/>
      <c r="F90" s="589"/>
      <c r="G90" s="282"/>
    </row>
    <row r="91" spans="2:7" x14ac:dyDescent="0.25">
      <c r="B91" s="277">
        <v>40</v>
      </c>
      <c r="C91" s="589"/>
      <c r="D91" s="589"/>
      <c r="E91" s="281"/>
      <c r="F91" s="589"/>
      <c r="G91" s="282"/>
    </row>
    <row r="92" spans="2:7" x14ac:dyDescent="0.25">
      <c r="B92" s="277">
        <v>41</v>
      </c>
      <c r="C92" s="589"/>
      <c r="D92" s="589"/>
      <c r="E92" s="281"/>
      <c r="F92" s="589"/>
      <c r="G92" s="282"/>
    </row>
    <row r="93" spans="2:7" x14ac:dyDescent="0.25">
      <c r="B93" s="277">
        <v>42</v>
      </c>
      <c r="C93" s="589"/>
      <c r="D93" s="589"/>
      <c r="E93" s="281"/>
      <c r="F93" s="589"/>
      <c r="G93" s="282"/>
    </row>
    <row r="94" spans="2:7" x14ac:dyDescent="0.25">
      <c r="B94" s="277">
        <v>43</v>
      </c>
      <c r="C94" s="589"/>
      <c r="D94" s="589"/>
      <c r="E94" s="281"/>
      <c r="F94" s="589"/>
      <c r="G94" s="282"/>
    </row>
    <row r="95" spans="2:7" x14ac:dyDescent="0.25">
      <c r="B95" s="277">
        <v>44</v>
      </c>
      <c r="C95" s="589"/>
      <c r="D95" s="589"/>
      <c r="E95" s="281"/>
      <c r="F95" s="589"/>
      <c r="G95" s="282"/>
    </row>
    <row r="96" spans="2:7" x14ac:dyDescent="0.25">
      <c r="B96" s="277">
        <v>45</v>
      </c>
      <c r="C96" s="589"/>
      <c r="D96" s="589"/>
      <c r="E96" s="281"/>
      <c r="F96" s="589"/>
      <c r="G96" s="282"/>
    </row>
    <row r="97" spans="2:7" x14ac:dyDescent="0.25">
      <c r="B97" s="277">
        <v>46</v>
      </c>
      <c r="C97" s="589"/>
      <c r="D97" s="589"/>
      <c r="E97" s="281"/>
      <c r="F97" s="589"/>
      <c r="G97" s="282"/>
    </row>
    <row r="98" spans="2:7" x14ac:dyDescent="0.25">
      <c r="B98" s="277">
        <v>47</v>
      </c>
      <c r="C98" s="589"/>
      <c r="D98" s="589"/>
      <c r="E98" s="281"/>
      <c r="F98" s="589"/>
      <c r="G98" s="282"/>
    </row>
    <row r="99" spans="2:7" x14ac:dyDescent="0.25">
      <c r="B99" s="277">
        <v>48</v>
      </c>
      <c r="C99" s="589"/>
      <c r="D99" s="589"/>
      <c r="E99" s="281"/>
      <c r="F99" s="589"/>
      <c r="G99" s="282"/>
    </row>
    <row r="100" spans="2:7" x14ac:dyDescent="0.25">
      <c r="B100" s="277">
        <v>49</v>
      </c>
      <c r="C100" s="589"/>
      <c r="D100" s="589"/>
      <c r="E100" s="281"/>
      <c r="F100" s="589"/>
      <c r="G100" s="282"/>
    </row>
    <row r="101" spans="2:7" x14ac:dyDescent="0.25">
      <c r="B101" s="277">
        <v>50</v>
      </c>
      <c r="C101" s="182"/>
      <c r="D101" s="182"/>
      <c r="E101" s="281"/>
      <c r="F101" s="182"/>
      <c r="G101" s="282"/>
    </row>
    <row r="102" spans="2:7" x14ac:dyDescent="0.25">
      <c r="C102" s="151"/>
    </row>
    <row r="103" spans="2:7" ht="15" customHeight="1" x14ac:dyDescent="0.25">
      <c r="B103" s="623" t="s">
        <v>143</v>
      </c>
      <c r="C103" s="623"/>
      <c r="D103" s="623"/>
      <c r="E103" s="623"/>
      <c r="F103" s="623"/>
      <c r="G103" s="623"/>
    </row>
    <row r="104" spans="2:7" x14ac:dyDescent="0.25">
      <c r="B104" s="276" t="s">
        <v>110</v>
      </c>
      <c r="C104" s="30" t="s">
        <v>17</v>
      </c>
      <c r="D104" s="30" t="s">
        <v>39</v>
      </c>
      <c r="E104" s="30" t="s">
        <v>116</v>
      </c>
      <c r="F104" s="30" t="s">
        <v>144</v>
      </c>
      <c r="G104" s="30" t="s">
        <v>118</v>
      </c>
    </row>
    <row r="105" spans="2:7" x14ac:dyDescent="0.25">
      <c r="B105" s="277">
        <v>1</v>
      </c>
      <c r="C105" s="283"/>
      <c r="D105" s="283"/>
      <c r="E105" s="282"/>
      <c r="F105" s="283"/>
      <c r="G105" s="282"/>
    </row>
    <row r="106" spans="2:7" x14ac:dyDescent="0.25">
      <c r="B106" s="277">
        <v>2</v>
      </c>
      <c r="C106" s="283"/>
      <c r="D106" s="283"/>
      <c r="E106" s="282"/>
      <c r="F106" s="283"/>
      <c r="G106" s="282"/>
    </row>
    <row r="107" spans="2:7" x14ac:dyDescent="0.25">
      <c r="B107" s="277">
        <v>3</v>
      </c>
      <c r="C107" s="283"/>
      <c r="D107" s="283"/>
      <c r="E107" s="282"/>
      <c r="F107" s="283"/>
      <c r="G107" s="282"/>
    </row>
    <row r="108" spans="2:7" x14ac:dyDescent="0.25">
      <c r="B108" s="277">
        <v>4</v>
      </c>
      <c r="C108" s="283"/>
      <c r="D108" s="283"/>
      <c r="E108" s="282"/>
      <c r="F108" s="283"/>
      <c r="G108" s="282"/>
    </row>
    <row r="109" spans="2:7" x14ac:dyDescent="0.25">
      <c r="B109" s="277">
        <v>5</v>
      </c>
      <c r="C109" s="283"/>
      <c r="D109" s="283"/>
      <c r="E109" s="282"/>
      <c r="F109" s="283"/>
      <c r="G109" s="282"/>
    </row>
    <row r="110" spans="2:7" x14ac:dyDescent="0.25">
      <c r="B110" s="277">
        <v>6</v>
      </c>
      <c r="C110" s="283"/>
      <c r="D110" s="283"/>
      <c r="E110" s="282"/>
      <c r="F110" s="283"/>
      <c r="G110" s="282"/>
    </row>
    <row r="111" spans="2:7" x14ac:dyDescent="0.25">
      <c r="B111" s="277">
        <v>7</v>
      </c>
      <c r="C111" s="283"/>
      <c r="D111" s="283"/>
      <c r="E111" s="282"/>
      <c r="F111" s="283"/>
      <c r="G111" s="282"/>
    </row>
    <row r="112" spans="2:7" x14ac:dyDescent="0.25">
      <c r="B112" s="277">
        <v>8</v>
      </c>
      <c r="C112" s="283"/>
      <c r="D112" s="283"/>
      <c r="E112" s="282"/>
      <c r="F112" s="283"/>
      <c r="G112" s="282"/>
    </row>
    <row r="113" spans="2:8" x14ac:dyDescent="0.25">
      <c r="B113" s="277">
        <v>9</v>
      </c>
      <c r="C113" s="283"/>
      <c r="D113" s="283"/>
      <c r="E113" s="282"/>
      <c r="F113" s="283"/>
      <c r="G113" s="282"/>
    </row>
    <row r="114" spans="2:8" x14ac:dyDescent="0.25">
      <c r="B114" s="277">
        <v>10</v>
      </c>
      <c r="C114" s="283"/>
      <c r="D114" s="283"/>
      <c r="E114" s="282"/>
      <c r="F114" s="283"/>
      <c r="G114" s="282"/>
    </row>
    <row r="115" spans="2:8" x14ac:dyDescent="0.25">
      <c r="B115" s="277">
        <v>11</v>
      </c>
      <c r="C115" s="283"/>
      <c r="D115" s="283"/>
      <c r="E115" s="282"/>
      <c r="F115" s="283"/>
      <c r="G115" s="282"/>
    </row>
    <row r="116" spans="2:8" x14ac:dyDescent="0.25">
      <c r="B116" s="277">
        <v>12</v>
      </c>
      <c r="C116" s="283"/>
      <c r="D116" s="283"/>
      <c r="E116" s="282"/>
      <c r="F116" s="283"/>
      <c r="G116" s="282"/>
    </row>
    <row r="117" spans="2:8" x14ac:dyDescent="0.25">
      <c r="B117" s="277">
        <v>13</v>
      </c>
      <c r="C117" s="283"/>
      <c r="D117" s="283"/>
      <c r="E117" s="282"/>
      <c r="F117" s="283"/>
      <c r="G117" s="282"/>
    </row>
    <row r="118" spans="2:8" x14ac:dyDescent="0.25">
      <c r="B118" s="277">
        <v>14</v>
      </c>
      <c r="C118" s="283"/>
      <c r="D118" s="283"/>
      <c r="E118" s="282"/>
      <c r="F118" s="283"/>
      <c r="G118" s="282"/>
    </row>
    <row r="119" spans="2:8" x14ac:dyDescent="0.25">
      <c r="B119" s="277">
        <v>15</v>
      </c>
      <c r="C119" s="283"/>
      <c r="D119" s="283"/>
      <c r="E119" s="282"/>
      <c r="F119" s="283"/>
      <c r="G119" s="282"/>
    </row>
    <row r="120" spans="2:8" x14ac:dyDescent="0.25">
      <c r="B120" s="277">
        <v>16</v>
      </c>
      <c r="C120" s="283"/>
      <c r="D120" s="283"/>
      <c r="E120" s="282"/>
      <c r="F120" s="283"/>
      <c r="G120" s="282"/>
    </row>
    <row r="121" spans="2:8" x14ac:dyDescent="0.25">
      <c r="B121" s="277">
        <v>17</v>
      </c>
      <c r="C121" s="283"/>
      <c r="D121" s="283"/>
      <c r="E121" s="282"/>
      <c r="F121" s="283"/>
      <c r="G121" s="282"/>
    </row>
    <row r="122" spans="2:8" x14ac:dyDescent="0.25">
      <c r="C122" s="151"/>
    </row>
    <row r="123" spans="2:8" s="176" customFormat="1" ht="20.100000000000001" customHeight="1" x14ac:dyDescent="0.25">
      <c r="B123" s="619" t="s">
        <v>265</v>
      </c>
      <c r="C123" s="620"/>
      <c r="D123" s="620"/>
      <c r="E123" s="620"/>
      <c r="F123" s="620"/>
      <c r="G123" s="620"/>
      <c r="H123" s="121"/>
    </row>
    <row r="124" spans="2:8" x14ac:dyDescent="0.25">
      <c r="B124" s="276" t="s">
        <v>110</v>
      </c>
      <c r="C124" s="30" t="s">
        <v>17</v>
      </c>
      <c r="D124" s="30" t="s">
        <v>39</v>
      </c>
      <c r="E124" s="30" t="s">
        <v>116</v>
      </c>
      <c r="F124" s="30" t="s">
        <v>144</v>
      </c>
      <c r="G124" s="30" t="s">
        <v>145</v>
      </c>
    </row>
    <row r="125" spans="2:8" x14ac:dyDescent="0.25">
      <c r="B125" s="277">
        <v>1</v>
      </c>
      <c r="C125" s="182"/>
      <c r="D125" s="182"/>
      <c r="E125" s="281"/>
      <c r="F125" s="182"/>
      <c r="G125" s="281"/>
    </row>
    <row r="126" spans="2:8" x14ac:dyDescent="0.25">
      <c r="B126" s="277">
        <v>2</v>
      </c>
      <c r="C126" s="182"/>
      <c r="D126" s="182"/>
      <c r="E126" s="281"/>
      <c r="F126" s="182"/>
      <c r="G126" s="281"/>
    </row>
    <row r="127" spans="2:8" x14ac:dyDescent="0.25">
      <c r="B127" s="277">
        <v>3</v>
      </c>
      <c r="C127" s="182"/>
      <c r="D127" s="182"/>
      <c r="E127" s="281"/>
      <c r="F127" s="182"/>
      <c r="G127" s="281"/>
    </row>
    <row r="128" spans="2:8" x14ac:dyDescent="0.25">
      <c r="B128" s="277">
        <v>4</v>
      </c>
      <c r="C128" s="182"/>
      <c r="D128" s="182"/>
      <c r="E128" s="281"/>
      <c r="F128" s="182"/>
      <c r="G128" s="281"/>
    </row>
    <row r="129" spans="2:7" x14ac:dyDescent="0.25">
      <c r="B129" s="277">
        <v>5</v>
      </c>
      <c r="C129" s="182"/>
      <c r="D129" s="182"/>
      <c r="E129" s="281"/>
      <c r="F129" s="182"/>
      <c r="G129" s="281"/>
    </row>
    <row r="130" spans="2:7" x14ac:dyDescent="0.25">
      <c r="B130" s="277">
        <v>6</v>
      </c>
      <c r="C130" s="182"/>
      <c r="D130" s="182"/>
      <c r="E130" s="281"/>
      <c r="F130" s="182"/>
      <c r="G130" s="281"/>
    </row>
    <row r="131" spans="2:7" x14ac:dyDescent="0.25">
      <c r="B131" s="277">
        <v>7</v>
      </c>
      <c r="C131" s="182"/>
      <c r="D131" s="182"/>
      <c r="E131" s="281"/>
      <c r="F131" s="182"/>
      <c r="G131" s="281"/>
    </row>
    <row r="132" spans="2:7" x14ac:dyDescent="0.25">
      <c r="B132" s="277">
        <v>8</v>
      </c>
      <c r="C132" s="182"/>
      <c r="D132" s="182"/>
      <c r="E132" s="281"/>
      <c r="F132" s="182"/>
      <c r="G132" s="281"/>
    </row>
    <row r="133" spans="2:7" x14ac:dyDescent="0.25">
      <c r="B133" s="277">
        <v>9</v>
      </c>
      <c r="C133" s="182"/>
      <c r="D133" s="182"/>
      <c r="E133" s="281"/>
      <c r="F133" s="182"/>
      <c r="G133" s="281"/>
    </row>
    <row r="134" spans="2:7" x14ac:dyDescent="0.25">
      <c r="B134" s="277">
        <v>10</v>
      </c>
      <c r="C134" s="182"/>
      <c r="D134" s="182"/>
      <c r="E134" s="281"/>
      <c r="F134" s="182"/>
      <c r="G134" s="281"/>
    </row>
    <row r="135" spans="2:7" x14ac:dyDescent="0.25">
      <c r="B135" s="277">
        <v>11</v>
      </c>
      <c r="C135" s="182"/>
      <c r="D135" s="182"/>
      <c r="E135" s="281"/>
      <c r="F135" s="182"/>
      <c r="G135" s="281"/>
    </row>
    <row r="136" spans="2:7" x14ac:dyDescent="0.25">
      <c r="B136" s="277">
        <v>12</v>
      </c>
      <c r="C136" s="182"/>
      <c r="D136" s="182"/>
      <c r="E136" s="281"/>
      <c r="F136" s="182"/>
      <c r="G136" s="281"/>
    </row>
    <row r="137" spans="2:7" x14ac:dyDescent="0.25">
      <c r="B137" s="277">
        <v>13</v>
      </c>
      <c r="C137" s="182"/>
      <c r="D137" s="182"/>
      <c r="E137" s="281"/>
      <c r="F137" s="182"/>
      <c r="G137" s="281"/>
    </row>
    <row r="138" spans="2:7" x14ac:dyDescent="0.25">
      <c r="B138" s="277">
        <v>14</v>
      </c>
      <c r="C138" s="182"/>
      <c r="D138" s="182"/>
      <c r="E138" s="281"/>
      <c r="F138" s="182"/>
      <c r="G138" s="281"/>
    </row>
    <row r="139" spans="2:7" x14ac:dyDescent="0.25">
      <c r="B139" s="277">
        <v>15</v>
      </c>
      <c r="C139" s="182"/>
      <c r="D139" s="182"/>
      <c r="E139" s="281"/>
      <c r="F139" s="182"/>
      <c r="G139" s="281"/>
    </row>
    <row r="140" spans="2:7" x14ac:dyDescent="0.25">
      <c r="B140" s="277">
        <v>16</v>
      </c>
      <c r="C140" s="182"/>
      <c r="D140" s="182"/>
      <c r="E140" s="281"/>
      <c r="F140" s="182"/>
      <c r="G140" s="281"/>
    </row>
    <row r="141" spans="2:7" x14ac:dyDescent="0.25">
      <c r="B141" s="277">
        <v>17</v>
      </c>
      <c r="C141" s="182"/>
      <c r="D141" s="182"/>
      <c r="E141" s="281"/>
      <c r="F141" s="182"/>
      <c r="G141" s="281"/>
    </row>
    <row r="142" spans="2:7" x14ac:dyDescent="0.25">
      <c r="B142" s="277">
        <v>18</v>
      </c>
      <c r="C142" s="182"/>
      <c r="D142" s="182"/>
      <c r="E142" s="281"/>
      <c r="F142" s="182"/>
      <c r="G142" s="281"/>
    </row>
    <row r="143" spans="2:7" x14ac:dyDescent="0.25">
      <c r="C143" s="151"/>
    </row>
    <row r="144" spans="2:7" x14ac:dyDescent="0.25">
      <c r="C144" s="151"/>
    </row>
    <row r="145" spans="3:3" x14ac:dyDescent="0.25">
      <c r="C145" s="151"/>
    </row>
    <row r="146" spans="3:3" x14ac:dyDescent="0.25">
      <c r="C146" s="151"/>
    </row>
    <row r="147" spans="3:3" x14ac:dyDescent="0.25">
      <c r="C147" s="153"/>
    </row>
    <row r="148" spans="3:3" x14ac:dyDescent="0.25">
      <c r="C148" s="153"/>
    </row>
    <row r="149" spans="3:3" x14ac:dyDescent="0.25">
      <c r="C149" s="153"/>
    </row>
    <row r="150" spans="3:3" x14ac:dyDescent="0.25">
      <c r="C150" s="153"/>
    </row>
    <row r="151" spans="3:3" x14ac:dyDescent="0.25">
      <c r="C151" s="153"/>
    </row>
    <row r="152" spans="3:3" x14ac:dyDescent="0.25">
      <c r="C152" s="153"/>
    </row>
  </sheetData>
  <sheetProtection password="8A10" sheet="1" objects="1" scenarios="1" selectLockedCells="1"/>
  <mergeCells count="11">
    <mergeCell ref="B22:H22"/>
    <mergeCell ref="B23:H23"/>
    <mergeCell ref="B1:H1"/>
    <mergeCell ref="B3:H3"/>
    <mergeCell ref="B21:H21"/>
    <mergeCell ref="B123:G123"/>
    <mergeCell ref="B24:F24"/>
    <mergeCell ref="B103:G103"/>
    <mergeCell ref="B50:G50"/>
    <mergeCell ref="B48:G48"/>
    <mergeCell ref="B39:F39"/>
  </mergeCells>
  <dataValidations count="5">
    <dataValidation type="list" allowBlank="1" showInputMessage="1" showErrorMessage="1" sqref="C105:C121 C52:C101 C5:C20 C125:C142" xr:uid="{00000000-0002-0000-0300-000000000000}">
      <formula1>Članovi</formula1>
    </dataValidation>
    <dataValidation allowBlank="1" showInputMessage="1" showErrorMessage="1" prompt="ako unutar iste uzrasne katagorije postoje dvije ili više ekipa u natjecanju upisuje se naziv ekipe npr.Prstići I, Prstići II ...." sqref="C26:C37 C41:C45" xr:uid="{00000000-0002-0000-0300-000001000000}"/>
    <dataValidation type="list" allowBlank="1" showInputMessage="1" showErrorMessage="1" sqref="D5:D20 D26:D37 D41:D45 D52:D101 D105:D121 D125:D142" xr:uid="{00000000-0002-0000-0300-000002000000}">
      <formula1>Kategorija</formula1>
    </dataValidation>
    <dataValidation allowBlank="1" showInputMessage="1" showErrorMessage="1" prompt="npr. ako je ostvareno treće mjesto u konkurenciji od 13 natjecetalja upisuje se 3/13" sqref="F125:F142 F52:F101" xr:uid="{00000000-0002-0000-0300-000003000000}"/>
    <dataValidation allowBlank="1" showInputMessage="1" showErrorMessage="1" prompt="npr. ako je ekipa osvojila treće mjesto u konkurenciji od 13 ekipa upisuje se 3/13" sqref="F26:F37 F41:F45 F105:F121" xr:uid="{00000000-0002-0000-0300-000004000000}"/>
  </dataValidations>
  <pageMargins left="0.70866141732283472" right="0.70866141732283472" top="0.74803149606299213" bottom="0.74803149606299213" header="0.31496062992125984" footer="0.31496062992125984"/>
  <pageSetup paperSize="9" scale="51" orientation="portrait" r:id="rId1"/>
  <rowBreaks count="1" manualBreakCount="1">
    <brk id="101" min="1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2:H206"/>
  <sheetViews>
    <sheetView showGridLines="0" topLeftCell="A37" workbookViewId="0">
      <selection activeCell="D73" sqref="D73:G73"/>
    </sheetView>
  </sheetViews>
  <sheetFormatPr defaultRowHeight="15" x14ac:dyDescent="0.25"/>
  <cols>
    <col min="1" max="1" width="9.140625" style="121"/>
    <col min="2" max="2" width="9.7109375" style="176" customWidth="1"/>
    <col min="3" max="7" width="12.7109375" style="121" customWidth="1"/>
    <col min="8" max="8" width="9.7109375" style="121" customWidth="1"/>
    <col min="9" max="10" width="9.140625" style="121"/>
    <col min="11" max="11" width="19.85546875" style="121" customWidth="1"/>
    <col min="12" max="16384" width="9.140625" style="121"/>
  </cols>
  <sheetData>
    <row r="2" spans="2:8" s="176" customFormat="1" ht="20.100000000000001" customHeight="1" x14ac:dyDescent="0.25">
      <c r="B2" s="624" t="s">
        <v>287</v>
      </c>
      <c r="C2" s="624"/>
      <c r="D2" s="624"/>
      <c r="E2" s="624"/>
      <c r="F2" s="624"/>
      <c r="G2" s="624"/>
      <c r="H2" s="624"/>
    </row>
    <row r="3" spans="2:8" ht="15.75" thickBot="1" x14ac:dyDescent="0.3"/>
    <row r="4" spans="2:8" x14ac:dyDescent="0.25">
      <c r="B4" s="645" t="s">
        <v>39</v>
      </c>
      <c r="C4" s="646"/>
      <c r="D4" s="637"/>
      <c r="E4" s="638"/>
      <c r="F4" s="638"/>
      <c r="G4" s="638"/>
      <c r="H4" s="295">
        <f>SUM(H6:H18)</f>
        <v>0</v>
      </c>
    </row>
    <row r="5" spans="2:8" ht="15" customHeight="1" x14ac:dyDescent="0.25">
      <c r="B5" s="643" t="s">
        <v>130</v>
      </c>
      <c r="C5" s="644"/>
      <c r="D5" s="633"/>
      <c r="E5" s="634"/>
      <c r="F5" s="634"/>
      <c r="G5" s="634"/>
      <c r="H5" s="296">
        <f>SUM(H8:H19)</f>
        <v>0</v>
      </c>
    </row>
    <row r="6" spans="2:8" ht="30" x14ac:dyDescent="0.25">
      <c r="B6" s="642" t="s">
        <v>126</v>
      </c>
      <c r="C6" s="265"/>
      <c r="D6" s="635" t="s">
        <v>131</v>
      </c>
      <c r="E6" s="635"/>
      <c r="F6" s="635" t="s">
        <v>132</v>
      </c>
      <c r="G6" s="636"/>
      <c r="H6" s="288" t="s">
        <v>127</v>
      </c>
    </row>
    <row r="7" spans="2:8" ht="15.75" thickBot="1" x14ac:dyDescent="0.3">
      <c r="B7" s="647"/>
      <c r="C7" s="289"/>
      <c r="D7" s="31" t="s">
        <v>133</v>
      </c>
      <c r="E7" s="31" t="s">
        <v>134</v>
      </c>
      <c r="F7" s="31" t="s">
        <v>133</v>
      </c>
      <c r="G7" s="32" t="s">
        <v>134</v>
      </c>
      <c r="H7" s="290"/>
    </row>
    <row r="8" spans="2:8" x14ac:dyDescent="0.25">
      <c r="B8" s="639" t="s">
        <v>33</v>
      </c>
      <c r="C8" s="71" t="s">
        <v>128</v>
      </c>
      <c r="D8" s="297"/>
      <c r="E8" s="297"/>
      <c r="F8" s="298"/>
      <c r="G8" s="299"/>
      <c r="H8" s="300">
        <f>((+E8-D8)+(G8-F8))*24</f>
        <v>0</v>
      </c>
    </row>
    <row r="9" spans="2:8" ht="15.75" thickBot="1" x14ac:dyDescent="0.3">
      <c r="B9" s="640"/>
      <c r="C9" s="72" t="s">
        <v>129</v>
      </c>
      <c r="D9" s="630"/>
      <c r="E9" s="631"/>
      <c r="F9" s="630"/>
      <c r="G9" s="632"/>
      <c r="H9" s="301"/>
    </row>
    <row r="10" spans="2:8" x14ac:dyDescent="0.25">
      <c r="B10" s="641" t="s">
        <v>34</v>
      </c>
      <c r="C10" s="73" t="s">
        <v>128</v>
      </c>
      <c r="D10" s="302"/>
      <c r="E10" s="302"/>
      <c r="F10" s="302"/>
      <c r="G10" s="577"/>
      <c r="H10" s="300">
        <f>((+E10-D10)+(G10-F10))*24</f>
        <v>0</v>
      </c>
    </row>
    <row r="11" spans="2:8" ht="15.75" thickBot="1" x14ac:dyDescent="0.3">
      <c r="B11" s="642"/>
      <c r="C11" s="74" t="s">
        <v>129</v>
      </c>
      <c r="D11" s="630"/>
      <c r="E11" s="631"/>
      <c r="F11" s="630"/>
      <c r="G11" s="632"/>
      <c r="H11" s="305"/>
    </row>
    <row r="12" spans="2:8" x14ac:dyDescent="0.25">
      <c r="B12" s="639" t="s">
        <v>35</v>
      </c>
      <c r="C12" s="71" t="s">
        <v>128</v>
      </c>
      <c r="D12" s="306"/>
      <c r="E12" s="306"/>
      <c r="F12" s="298"/>
      <c r="G12" s="299"/>
      <c r="H12" s="300">
        <f>((+E12-D12)+(G12-F12))*24</f>
        <v>0</v>
      </c>
    </row>
    <row r="13" spans="2:8" ht="15.75" thickBot="1" x14ac:dyDescent="0.3">
      <c r="B13" s="640"/>
      <c r="C13" s="72" t="s">
        <v>129</v>
      </c>
      <c r="D13" s="630"/>
      <c r="E13" s="631"/>
      <c r="F13" s="630"/>
      <c r="G13" s="632"/>
      <c r="H13" s="301"/>
    </row>
    <row r="14" spans="2:8" x14ac:dyDescent="0.25">
      <c r="B14" s="641" t="s">
        <v>36</v>
      </c>
      <c r="C14" s="73" t="s">
        <v>128</v>
      </c>
      <c r="D14" s="303"/>
      <c r="E14" s="303"/>
      <c r="F14" s="302"/>
      <c r="G14" s="577"/>
      <c r="H14" s="300">
        <f>((+E14-D14)+(G14-F14))*24</f>
        <v>0</v>
      </c>
    </row>
    <row r="15" spans="2:8" ht="15.75" thickBot="1" x14ac:dyDescent="0.3">
      <c r="B15" s="642"/>
      <c r="C15" s="74" t="s">
        <v>129</v>
      </c>
      <c r="D15" s="630"/>
      <c r="E15" s="631"/>
      <c r="F15" s="630"/>
      <c r="G15" s="632"/>
      <c r="H15" s="305"/>
    </row>
    <row r="16" spans="2:8" x14ac:dyDescent="0.25">
      <c r="B16" s="639" t="s">
        <v>37</v>
      </c>
      <c r="C16" s="71" t="s">
        <v>128</v>
      </c>
      <c r="D16" s="306"/>
      <c r="E16" s="306"/>
      <c r="F16" s="298"/>
      <c r="G16" s="299"/>
      <c r="H16" s="300">
        <f>((+E16-D16)+(G16-F16))*24</f>
        <v>0</v>
      </c>
    </row>
    <row r="17" spans="2:8" ht="15.75" thickBot="1" x14ac:dyDescent="0.3">
      <c r="B17" s="640"/>
      <c r="C17" s="72" t="s">
        <v>129</v>
      </c>
      <c r="D17" s="630"/>
      <c r="E17" s="631"/>
      <c r="F17" s="630"/>
      <c r="G17" s="632"/>
      <c r="H17" s="301"/>
    </row>
    <row r="18" spans="2:8" x14ac:dyDescent="0.25">
      <c r="B18" s="639" t="s">
        <v>38</v>
      </c>
      <c r="C18" s="71" t="s">
        <v>128</v>
      </c>
      <c r="D18" s="306"/>
      <c r="E18" s="306"/>
      <c r="F18" s="306"/>
      <c r="G18" s="307"/>
      <c r="H18" s="300">
        <f>((+E18-D18)+(G18-F18))*24</f>
        <v>0</v>
      </c>
    </row>
    <row r="19" spans="2:8" ht="15.75" thickBot="1" x14ac:dyDescent="0.3">
      <c r="B19" s="640"/>
      <c r="C19" s="72" t="s">
        <v>129</v>
      </c>
      <c r="D19" s="630"/>
      <c r="E19" s="631"/>
      <c r="F19" s="630"/>
      <c r="G19" s="632"/>
      <c r="H19" s="301"/>
    </row>
    <row r="20" spans="2:8" ht="15.75" thickBot="1" x14ac:dyDescent="0.3"/>
    <row r="21" spans="2:8" x14ac:dyDescent="0.25">
      <c r="B21" s="645" t="s">
        <v>39</v>
      </c>
      <c r="C21" s="646"/>
      <c r="D21" s="637"/>
      <c r="E21" s="638"/>
      <c r="F21" s="638"/>
      <c r="G21" s="638"/>
      <c r="H21" s="295">
        <f>SUM(H23:H35)</f>
        <v>0</v>
      </c>
    </row>
    <row r="22" spans="2:8" x14ac:dyDescent="0.25">
      <c r="B22" s="643" t="s">
        <v>130</v>
      </c>
      <c r="C22" s="644"/>
      <c r="D22" s="633"/>
      <c r="E22" s="634"/>
      <c r="F22" s="634"/>
      <c r="G22" s="634"/>
      <c r="H22" s="296">
        <f>SUM(H25:H36)</f>
        <v>0</v>
      </c>
    </row>
    <row r="23" spans="2:8" ht="30" x14ac:dyDescent="0.25">
      <c r="B23" s="291" t="s">
        <v>126</v>
      </c>
      <c r="C23" s="265"/>
      <c r="D23" s="635" t="s">
        <v>131</v>
      </c>
      <c r="E23" s="635"/>
      <c r="F23" s="635" t="s">
        <v>132</v>
      </c>
      <c r="G23" s="636"/>
      <c r="H23" s="288" t="s">
        <v>127</v>
      </c>
    </row>
    <row r="24" spans="2:8" ht="15.75" thickBot="1" x14ac:dyDescent="0.3">
      <c r="B24" s="292"/>
      <c r="C24" s="289"/>
      <c r="D24" s="31" t="s">
        <v>133</v>
      </c>
      <c r="E24" s="31" t="s">
        <v>134</v>
      </c>
      <c r="F24" s="31" t="s">
        <v>133</v>
      </c>
      <c r="G24" s="32" t="s">
        <v>134</v>
      </c>
      <c r="H24" s="290"/>
    </row>
    <row r="25" spans="2:8" x14ac:dyDescent="0.25">
      <c r="B25" s="639" t="s">
        <v>33</v>
      </c>
      <c r="C25" s="71" t="s">
        <v>128</v>
      </c>
      <c r="D25" s="297"/>
      <c r="E25" s="297"/>
      <c r="F25" s="298"/>
      <c r="G25" s="299"/>
      <c r="H25" s="300">
        <f>((+E25-D25)+(G25-F25))*24</f>
        <v>0</v>
      </c>
    </row>
    <row r="26" spans="2:8" ht="15.75" thickBot="1" x14ac:dyDescent="0.3">
      <c r="B26" s="640"/>
      <c r="C26" s="72" t="s">
        <v>129</v>
      </c>
      <c r="D26" s="630"/>
      <c r="E26" s="631"/>
      <c r="F26" s="630"/>
      <c r="G26" s="632"/>
      <c r="H26" s="301"/>
    </row>
    <row r="27" spans="2:8" x14ac:dyDescent="0.25">
      <c r="B27" s="641" t="s">
        <v>34</v>
      </c>
      <c r="C27" s="73" t="s">
        <v>128</v>
      </c>
      <c r="D27" s="303"/>
      <c r="E27" s="303"/>
      <c r="F27" s="298"/>
      <c r="G27" s="304"/>
      <c r="H27" s="300">
        <f>((+E27-D27)+(G27-F27))*24</f>
        <v>0</v>
      </c>
    </row>
    <row r="28" spans="2:8" ht="15.75" thickBot="1" x14ac:dyDescent="0.3">
      <c r="B28" s="642"/>
      <c r="C28" s="74" t="s">
        <v>129</v>
      </c>
      <c r="D28" s="630"/>
      <c r="E28" s="631"/>
      <c r="F28" s="630"/>
      <c r="G28" s="632"/>
      <c r="H28" s="305"/>
    </row>
    <row r="29" spans="2:8" x14ac:dyDescent="0.25">
      <c r="B29" s="639" t="s">
        <v>35</v>
      </c>
      <c r="C29" s="71" t="s">
        <v>128</v>
      </c>
      <c r="D29" s="297"/>
      <c r="E29" s="297"/>
      <c r="F29" s="298"/>
      <c r="G29" s="299"/>
      <c r="H29" s="300">
        <f>((+E29-D29)+(G29-F29))*24</f>
        <v>0</v>
      </c>
    </row>
    <row r="30" spans="2:8" ht="15.75" thickBot="1" x14ac:dyDescent="0.3">
      <c r="B30" s="640"/>
      <c r="C30" s="72" t="s">
        <v>129</v>
      </c>
      <c r="D30" s="630"/>
      <c r="E30" s="631"/>
      <c r="F30" s="630"/>
      <c r="G30" s="632"/>
      <c r="H30" s="301"/>
    </row>
    <row r="31" spans="2:8" x14ac:dyDescent="0.25">
      <c r="B31" s="641" t="s">
        <v>36</v>
      </c>
      <c r="C31" s="73" t="s">
        <v>128</v>
      </c>
      <c r="D31" s="303"/>
      <c r="E31" s="303"/>
      <c r="F31" s="302"/>
      <c r="G31" s="577"/>
      <c r="H31" s="300">
        <f>((+E31-D31)+(G31-F31))*24</f>
        <v>0</v>
      </c>
    </row>
    <row r="32" spans="2:8" ht="15.75" thickBot="1" x14ac:dyDescent="0.3">
      <c r="B32" s="642"/>
      <c r="C32" s="74" t="s">
        <v>129</v>
      </c>
      <c r="D32" s="630"/>
      <c r="E32" s="631"/>
      <c r="F32" s="630"/>
      <c r="G32" s="632"/>
      <c r="H32" s="305"/>
    </row>
    <row r="33" spans="2:8" x14ac:dyDescent="0.25">
      <c r="B33" s="639" t="s">
        <v>37</v>
      </c>
      <c r="C33" s="71" t="s">
        <v>128</v>
      </c>
      <c r="D33" s="306"/>
      <c r="E33" s="306"/>
      <c r="F33" s="298"/>
      <c r="G33" s="299"/>
      <c r="H33" s="300">
        <f>((+E33-D33)+(G33-F33))*24</f>
        <v>0</v>
      </c>
    </row>
    <row r="34" spans="2:8" ht="15.75" thickBot="1" x14ac:dyDescent="0.3">
      <c r="B34" s="640"/>
      <c r="C34" s="72" t="s">
        <v>129</v>
      </c>
      <c r="D34" s="630"/>
      <c r="E34" s="631"/>
      <c r="F34" s="630"/>
      <c r="G34" s="632"/>
      <c r="H34" s="301"/>
    </row>
    <row r="35" spans="2:8" x14ac:dyDescent="0.25">
      <c r="B35" s="639" t="s">
        <v>38</v>
      </c>
      <c r="C35" s="71" t="s">
        <v>128</v>
      </c>
      <c r="D35" s="306"/>
      <c r="E35" s="306"/>
      <c r="F35" s="306"/>
      <c r="G35" s="307"/>
      <c r="H35" s="300">
        <f>((+E35-D35)+(G35-F35))*24</f>
        <v>0</v>
      </c>
    </row>
    <row r="36" spans="2:8" ht="15.75" thickBot="1" x14ac:dyDescent="0.3">
      <c r="B36" s="640"/>
      <c r="C36" s="72" t="s">
        <v>129</v>
      </c>
      <c r="D36" s="630"/>
      <c r="E36" s="631"/>
      <c r="F36" s="630"/>
      <c r="G36" s="632"/>
      <c r="H36" s="301"/>
    </row>
    <row r="37" spans="2:8" ht="15.75" thickBot="1" x14ac:dyDescent="0.3"/>
    <row r="38" spans="2:8" x14ac:dyDescent="0.25">
      <c r="B38" s="645" t="s">
        <v>39</v>
      </c>
      <c r="C38" s="646"/>
      <c r="D38" s="637"/>
      <c r="E38" s="638"/>
      <c r="F38" s="638"/>
      <c r="G38" s="638"/>
      <c r="H38" s="295">
        <f>SUM(H40:H52)</f>
        <v>0</v>
      </c>
    </row>
    <row r="39" spans="2:8" x14ac:dyDescent="0.25">
      <c r="B39" s="643" t="s">
        <v>130</v>
      </c>
      <c r="C39" s="644"/>
      <c r="D39" s="633"/>
      <c r="E39" s="634"/>
      <c r="F39" s="634"/>
      <c r="G39" s="634"/>
      <c r="H39" s="296">
        <f>SUM(H42:H53)</f>
        <v>0</v>
      </c>
    </row>
    <row r="40" spans="2:8" ht="30" x14ac:dyDescent="0.25">
      <c r="B40" s="291" t="s">
        <v>126</v>
      </c>
      <c r="C40" s="265"/>
      <c r="D40" s="635" t="s">
        <v>131</v>
      </c>
      <c r="E40" s="635"/>
      <c r="F40" s="635" t="s">
        <v>132</v>
      </c>
      <c r="G40" s="636"/>
      <c r="H40" s="288" t="s">
        <v>127</v>
      </c>
    </row>
    <row r="41" spans="2:8" ht="15.75" thickBot="1" x14ac:dyDescent="0.3">
      <c r="B41" s="292"/>
      <c r="C41" s="289"/>
      <c r="D41" s="31" t="s">
        <v>133</v>
      </c>
      <c r="E41" s="31" t="s">
        <v>134</v>
      </c>
      <c r="F41" s="31" t="s">
        <v>133</v>
      </c>
      <c r="G41" s="32" t="s">
        <v>134</v>
      </c>
      <c r="H41" s="290"/>
    </row>
    <row r="42" spans="2:8" x14ac:dyDescent="0.25">
      <c r="B42" s="639" t="s">
        <v>33</v>
      </c>
      <c r="C42" s="71" t="s">
        <v>128</v>
      </c>
      <c r="D42" s="297"/>
      <c r="E42" s="297"/>
      <c r="F42" s="298"/>
      <c r="G42" s="299"/>
      <c r="H42" s="300">
        <f>((+E42-D42)+(G42-F42))*24</f>
        <v>0</v>
      </c>
    </row>
    <row r="43" spans="2:8" ht="15.75" thickBot="1" x14ac:dyDescent="0.3">
      <c r="B43" s="640"/>
      <c r="C43" s="72" t="s">
        <v>129</v>
      </c>
      <c r="D43" s="630"/>
      <c r="E43" s="631"/>
      <c r="F43" s="630"/>
      <c r="G43" s="632"/>
      <c r="H43" s="301"/>
    </row>
    <row r="44" spans="2:8" x14ac:dyDescent="0.25">
      <c r="B44" s="641" t="s">
        <v>34</v>
      </c>
      <c r="C44" s="73" t="s">
        <v>128</v>
      </c>
      <c r="D44" s="303"/>
      <c r="E44" s="303"/>
      <c r="F44" s="302"/>
      <c r="G44" s="577"/>
      <c r="H44" s="300">
        <f>((+E44-D44)+(G44-F44))*24</f>
        <v>0</v>
      </c>
    </row>
    <row r="45" spans="2:8" ht="15.75" thickBot="1" x14ac:dyDescent="0.3">
      <c r="B45" s="642"/>
      <c r="C45" s="74" t="s">
        <v>129</v>
      </c>
      <c r="D45" s="630"/>
      <c r="E45" s="631"/>
      <c r="F45" s="630"/>
      <c r="G45" s="632"/>
      <c r="H45" s="305"/>
    </row>
    <row r="46" spans="2:8" x14ac:dyDescent="0.25">
      <c r="B46" s="639" t="s">
        <v>35</v>
      </c>
      <c r="C46" s="71" t="s">
        <v>128</v>
      </c>
      <c r="D46" s="306"/>
      <c r="E46" s="306"/>
      <c r="F46" s="298"/>
      <c r="G46" s="299"/>
      <c r="H46" s="300">
        <f>((+E46-D46)+(G46-F46))*24</f>
        <v>0</v>
      </c>
    </row>
    <row r="47" spans="2:8" ht="15.75" thickBot="1" x14ac:dyDescent="0.3">
      <c r="B47" s="640"/>
      <c r="C47" s="72" t="s">
        <v>129</v>
      </c>
      <c r="D47" s="630"/>
      <c r="E47" s="631"/>
      <c r="F47" s="630"/>
      <c r="G47" s="632"/>
      <c r="H47" s="301"/>
    </row>
    <row r="48" spans="2:8" x14ac:dyDescent="0.25">
      <c r="B48" s="641" t="s">
        <v>36</v>
      </c>
      <c r="C48" s="73" t="s">
        <v>128</v>
      </c>
      <c r="D48" s="303"/>
      <c r="E48" s="303"/>
      <c r="F48" s="298"/>
      <c r="G48" s="577"/>
      <c r="H48" s="300">
        <f>((+E48-D48)+(G48-F48))*24</f>
        <v>0</v>
      </c>
    </row>
    <row r="49" spans="2:8" ht="15.75" thickBot="1" x14ac:dyDescent="0.3">
      <c r="B49" s="642"/>
      <c r="C49" s="74" t="s">
        <v>129</v>
      </c>
      <c r="D49" s="630"/>
      <c r="E49" s="631"/>
      <c r="F49" s="630"/>
      <c r="G49" s="632"/>
      <c r="H49" s="305"/>
    </row>
    <row r="50" spans="2:8" x14ac:dyDescent="0.25">
      <c r="B50" s="639" t="s">
        <v>37</v>
      </c>
      <c r="C50" s="71" t="s">
        <v>128</v>
      </c>
      <c r="D50" s="306"/>
      <c r="E50" s="306"/>
      <c r="F50" s="298"/>
      <c r="G50" s="299"/>
      <c r="H50" s="300">
        <f>((+E50-D50)+(G50-F50))*24</f>
        <v>0</v>
      </c>
    </row>
    <row r="51" spans="2:8" ht="15.75" thickBot="1" x14ac:dyDescent="0.3">
      <c r="B51" s="640"/>
      <c r="C51" s="72" t="s">
        <v>129</v>
      </c>
      <c r="D51" s="630"/>
      <c r="E51" s="631"/>
      <c r="F51" s="630"/>
      <c r="G51" s="632"/>
      <c r="H51" s="301"/>
    </row>
    <row r="52" spans="2:8" x14ac:dyDescent="0.25">
      <c r="B52" s="639" t="s">
        <v>38</v>
      </c>
      <c r="C52" s="71" t="s">
        <v>128</v>
      </c>
      <c r="D52" s="306"/>
      <c r="E52" s="306"/>
      <c r="F52" s="306"/>
      <c r="G52" s="307"/>
      <c r="H52" s="300">
        <f>((+E52-D52)+(G52-F52))*24</f>
        <v>0</v>
      </c>
    </row>
    <row r="53" spans="2:8" ht="15.75" thickBot="1" x14ac:dyDescent="0.3">
      <c r="B53" s="640"/>
      <c r="C53" s="72" t="s">
        <v>129</v>
      </c>
      <c r="D53" s="630"/>
      <c r="E53" s="631"/>
      <c r="F53" s="630"/>
      <c r="G53" s="632"/>
      <c r="H53" s="301"/>
    </row>
    <row r="54" spans="2:8" ht="15.75" thickBot="1" x14ac:dyDescent="0.3"/>
    <row r="55" spans="2:8" x14ac:dyDescent="0.25">
      <c r="B55" s="645" t="s">
        <v>39</v>
      </c>
      <c r="C55" s="646"/>
      <c r="D55" s="637"/>
      <c r="E55" s="638"/>
      <c r="F55" s="638"/>
      <c r="G55" s="638"/>
      <c r="H55" s="295">
        <f>SUM(H57:H69)</f>
        <v>0</v>
      </c>
    </row>
    <row r="56" spans="2:8" x14ac:dyDescent="0.25">
      <c r="B56" s="643" t="s">
        <v>130</v>
      </c>
      <c r="C56" s="644"/>
      <c r="D56" s="633"/>
      <c r="E56" s="634"/>
      <c r="F56" s="634"/>
      <c r="G56" s="634"/>
      <c r="H56" s="296">
        <f>SUM(H59:H70)</f>
        <v>0</v>
      </c>
    </row>
    <row r="57" spans="2:8" ht="30" x14ac:dyDescent="0.25">
      <c r="B57" s="291" t="s">
        <v>126</v>
      </c>
      <c r="C57" s="265"/>
      <c r="D57" s="635" t="s">
        <v>131</v>
      </c>
      <c r="E57" s="635"/>
      <c r="F57" s="635" t="s">
        <v>132</v>
      </c>
      <c r="G57" s="636"/>
      <c r="H57" s="288" t="s">
        <v>127</v>
      </c>
    </row>
    <row r="58" spans="2:8" ht="15.75" thickBot="1" x14ac:dyDescent="0.3">
      <c r="B58" s="292"/>
      <c r="C58" s="289"/>
      <c r="D58" s="31" t="s">
        <v>133</v>
      </c>
      <c r="E58" s="31" t="s">
        <v>134</v>
      </c>
      <c r="F58" s="31" t="s">
        <v>133</v>
      </c>
      <c r="G58" s="32" t="s">
        <v>134</v>
      </c>
      <c r="H58" s="290"/>
    </row>
    <row r="59" spans="2:8" x14ac:dyDescent="0.25">
      <c r="B59" s="639" t="s">
        <v>33</v>
      </c>
      <c r="C59" s="71" t="s">
        <v>128</v>
      </c>
      <c r="D59" s="297"/>
      <c r="E59" s="297"/>
      <c r="F59" s="298"/>
      <c r="G59" s="299"/>
      <c r="H59" s="300">
        <f>((+E59-D59)+(G59-F59))*24</f>
        <v>0</v>
      </c>
    </row>
    <row r="60" spans="2:8" ht="15.75" thickBot="1" x14ac:dyDescent="0.3">
      <c r="B60" s="640"/>
      <c r="C60" s="72" t="s">
        <v>129</v>
      </c>
      <c r="D60" s="630"/>
      <c r="E60" s="631"/>
      <c r="F60" s="630"/>
      <c r="G60" s="632"/>
      <c r="H60" s="301"/>
    </row>
    <row r="61" spans="2:8" x14ac:dyDescent="0.25">
      <c r="B61" s="641" t="s">
        <v>34</v>
      </c>
      <c r="C61" s="73" t="s">
        <v>128</v>
      </c>
      <c r="D61" s="303"/>
      <c r="E61" s="303"/>
      <c r="F61" s="298"/>
      <c r="G61" s="299"/>
      <c r="H61" s="300">
        <f>((+E61-D61)+(G61-F61))*24</f>
        <v>0</v>
      </c>
    </row>
    <row r="62" spans="2:8" ht="15.75" thickBot="1" x14ac:dyDescent="0.3">
      <c r="B62" s="642"/>
      <c r="C62" s="74" t="s">
        <v>129</v>
      </c>
      <c r="D62" s="630"/>
      <c r="E62" s="631"/>
      <c r="F62" s="630"/>
      <c r="G62" s="632"/>
      <c r="H62" s="305"/>
    </row>
    <row r="63" spans="2:8" x14ac:dyDescent="0.25">
      <c r="B63" s="639" t="s">
        <v>35</v>
      </c>
      <c r="C63" s="71" t="s">
        <v>128</v>
      </c>
      <c r="D63" s="306"/>
      <c r="E63" s="306"/>
      <c r="F63" s="298"/>
      <c r="G63" s="299"/>
      <c r="H63" s="300">
        <f>((+E63-D63)+(G63-F63))*24</f>
        <v>0</v>
      </c>
    </row>
    <row r="64" spans="2:8" ht="15.75" thickBot="1" x14ac:dyDescent="0.3">
      <c r="B64" s="640"/>
      <c r="C64" s="72" t="s">
        <v>129</v>
      </c>
      <c r="D64" s="630"/>
      <c r="E64" s="631"/>
      <c r="F64" s="630"/>
      <c r="G64" s="632"/>
      <c r="H64" s="301"/>
    </row>
    <row r="65" spans="2:8" x14ac:dyDescent="0.25">
      <c r="B65" s="641" t="s">
        <v>36</v>
      </c>
      <c r="C65" s="73" t="s">
        <v>128</v>
      </c>
      <c r="D65" s="303"/>
      <c r="E65" s="303"/>
      <c r="F65" s="298"/>
      <c r="G65" s="299"/>
      <c r="H65" s="300">
        <f>((+E65-D65)+(G65-F65))*24</f>
        <v>0</v>
      </c>
    </row>
    <row r="66" spans="2:8" ht="15.75" thickBot="1" x14ac:dyDescent="0.3">
      <c r="B66" s="642"/>
      <c r="C66" s="74" t="s">
        <v>129</v>
      </c>
      <c r="D66" s="630"/>
      <c r="E66" s="631"/>
      <c r="F66" s="630"/>
      <c r="G66" s="632"/>
      <c r="H66" s="305"/>
    </row>
    <row r="67" spans="2:8" x14ac:dyDescent="0.25">
      <c r="B67" s="639" t="s">
        <v>37</v>
      </c>
      <c r="C67" s="71" t="s">
        <v>128</v>
      </c>
      <c r="D67" s="306"/>
      <c r="E67" s="306"/>
      <c r="F67" s="298"/>
      <c r="G67" s="299"/>
      <c r="H67" s="300">
        <f>((+E67-D67)+(G67-F67))*24</f>
        <v>0</v>
      </c>
    </row>
    <row r="68" spans="2:8" ht="15.75" thickBot="1" x14ac:dyDescent="0.3">
      <c r="B68" s="640"/>
      <c r="C68" s="72" t="s">
        <v>129</v>
      </c>
      <c r="D68" s="630"/>
      <c r="E68" s="631"/>
      <c r="F68" s="630"/>
      <c r="G68" s="632"/>
      <c r="H68" s="301"/>
    </row>
    <row r="69" spans="2:8" x14ac:dyDescent="0.25">
      <c r="B69" s="639" t="s">
        <v>38</v>
      </c>
      <c r="C69" s="71" t="s">
        <v>128</v>
      </c>
      <c r="D69" s="306"/>
      <c r="E69" s="306"/>
      <c r="F69" s="306"/>
      <c r="G69" s="307"/>
      <c r="H69" s="300">
        <f>((+E69-D69)+(G69-F69))*24</f>
        <v>0</v>
      </c>
    </row>
    <row r="70" spans="2:8" ht="15.75" thickBot="1" x14ac:dyDescent="0.3">
      <c r="B70" s="640"/>
      <c r="C70" s="72" t="s">
        <v>129</v>
      </c>
      <c r="D70" s="630"/>
      <c r="E70" s="631"/>
      <c r="F70" s="630"/>
      <c r="G70" s="632"/>
      <c r="H70" s="301"/>
    </row>
    <row r="71" spans="2:8" ht="15.75" thickBot="1" x14ac:dyDescent="0.3"/>
    <row r="72" spans="2:8" x14ac:dyDescent="0.25">
      <c r="B72" s="645" t="s">
        <v>39</v>
      </c>
      <c r="C72" s="646"/>
      <c r="D72" s="637"/>
      <c r="E72" s="638"/>
      <c r="F72" s="638"/>
      <c r="G72" s="638"/>
      <c r="H72" s="295">
        <f>SUM(H74:H86)</f>
        <v>0</v>
      </c>
    </row>
    <row r="73" spans="2:8" x14ac:dyDescent="0.25">
      <c r="B73" s="643" t="s">
        <v>130</v>
      </c>
      <c r="C73" s="644"/>
      <c r="D73" s="633"/>
      <c r="E73" s="634"/>
      <c r="F73" s="634"/>
      <c r="G73" s="634"/>
      <c r="H73" s="296">
        <f>SUM(H76:H87)</f>
        <v>0</v>
      </c>
    </row>
    <row r="74" spans="2:8" ht="30" x14ac:dyDescent="0.25">
      <c r="B74" s="291" t="s">
        <v>126</v>
      </c>
      <c r="C74" s="265"/>
      <c r="D74" s="635" t="s">
        <v>131</v>
      </c>
      <c r="E74" s="635"/>
      <c r="F74" s="635" t="s">
        <v>132</v>
      </c>
      <c r="G74" s="636"/>
      <c r="H74" s="288" t="s">
        <v>127</v>
      </c>
    </row>
    <row r="75" spans="2:8" ht="15.75" thickBot="1" x14ac:dyDescent="0.3">
      <c r="B75" s="292"/>
      <c r="C75" s="289"/>
      <c r="D75" s="31" t="s">
        <v>133</v>
      </c>
      <c r="E75" s="31" t="s">
        <v>134</v>
      </c>
      <c r="F75" s="31" t="s">
        <v>133</v>
      </c>
      <c r="G75" s="32" t="s">
        <v>134</v>
      </c>
      <c r="H75" s="290"/>
    </row>
    <row r="76" spans="2:8" x14ac:dyDescent="0.25">
      <c r="B76" s="639" t="s">
        <v>33</v>
      </c>
      <c r="C76" s="71" t="s">
        <v>128</v>
      </c>
      <c r="D76" s="297"/>
      <c r="E76" s="297"/>
      <c r="F76" s="298"/>
      <c r="G76" s="299"/>
      <c r="H76" s="300">
        <f>((+E76-D76)+(G76-F76))*24</f>
        <v>0</v>
      </c>
    </row>
    <row r="77" spans="2:8" ht="15.75" thickBot="1" x14ac:dyDescent="0.3">
      <c r="B77" s="640"/>
      <c r="C77" s="72" t="s">
        <v>129</v>
      </c>
      <c r="D77" s="630"/>
      <c r="E77" s="631"/>
      <c r="F77" s="630"/>
      <c r="G77" s="632"/>
      <c r="H77" s="301"/>
    </row>
    <row r="78" spans="2:8" x14ac:dyDescent="0.25">
      <c r="B78" s="641" t="s">
        <v>34</v>
      </c>
      <c r="C78" s="73" t="s">
        <v>128</v>
      </c>
      <c r="D78" s="303"/>
      <c r="E78" s="303"/>
      <c r="F78" s="298"/>
      <c r="G78" s="299"/>
      <c r="H78" s="300">
        <f>((+E78-D78)+(G78-F78))*24</f>
        <v>0</v>
      </c>
    </row>
    <row r="79" spans="2:8" ht="15.75" thickBot="1" x14ac:dyDescent="0.3">
      <c r="B79" s="642"/>
      <c r="C79" s="74" t="s">
        <v>129</v>
      </c>
      <c r="D79" s="630"/>
      <c r="E79" s="631"/>
      <c r="F79" s="630"/>
      <c r="G79" s="632"/>
      <c r="H79" s="305"/>
    </row>
    <row r="80" spans="2:8" x14ac:dyDescent="0.25">
      <c r="B80" s="639" t="s">
        <v>35</v>
      </c>
      <c r="C80" s="71" t="s">
        <v>128</v>
      </c>
      <c r="D80" s="306"/>
      <c r="E80" s="306"/>
      <c r="F80" s="298"/>
      <c r="G80" s="299"/>
      <c r="H80" s="300">
        <f>((+E80-D80)+(G80-F80))*24</f>
        <v>0</v>
      </c>
    </row>
    <row r="81" spans="2:8" ht="15.75" thickBot="1" x14ac:dyDescent="0.3">
      <c r="B81" s="640"/>
      <c r="C81" s="72" t="s">
        <v>129</v>
      </c>
      <c r="D81" s="630"/>
      <c r="E81" s="631"/>
      <c r="F81" s="630"/>
      <c r="G81" s="632"/>
      <c r="H81" s="301"/>
    </row>
    <row r="82" spans="2:8" x14ac:dyDescent="0.25">
      <c r="B82" s="641" t="s">
        <v>36</v>
      </c>
      <c r="C82" s="73" t="s">
        <v>128</v>
      </c>
      <c r="D82" s="303"/>
      <c r="E82" s="303"/>
      <c r="F82" s="298"/>
      <c r="G82" s="299"/>
      <c r="H82" s="300">
        <f>((+E82-D82)+(G82-F82))*24</f>
        <v>0</v>
      </c>
    </row>
    <row r="83" spans="2:8" ht="15.75" thickBot="1" x14ac:dyDescent="0.3">
      <c r="B83" s="642"/>
      <c r="C83" s="74" t="s">
        <v>129</v>
      </c>
      <c r="D83" s="630"/>
      <c r="E83" s="631"/>
      <c r="F83" s="630"/>
      <c r="G83" s="632"/>
      <c r="H83" s="305"/>
    </row>
    <row r="84" spans="2:8" x14ac:dyDescent="0.25">
      <c r="B84" s="639" t="s">
        <v>37</v>
      </c>
      <c r="C84" s="71" t="s">
        <v>128</v>
      </c>
      <c r="D84" s="306"/>
      <c r="E84" s="306"/>
      <c r="F84" s="298"/>
      <c r="G84" s="299"/>
      <c r="H84" s="300">
        <f>((+E84-D84)+(G84-F84))*24</f>
        <v>0</v>
      </c>
    </row>
    <row r="85" spans="2:8" ht="15.75" thickBot="1" x14ac:dyDescent="0.3">
      <c r="B85" s="640"/>
      <c r="C85" s="72" t="s">
        <v>129</v>
      </c>
      <c r="D85" s="630"/>
      <c r="E85" s="631"/>
      <c r="F85" s="630"/>
      <c r="G85" s="632"/>
      <c r="H85" s="301"/>
    </row>
    <row r="86" spans="2:8" x14ac:dyDescent="0.25">
      <c r="B86" s="639" t="s">
        <v>38</v>
      </c>
      <c r="C86" s="71" t="s">
        <v>128</v>
      </c>
      <c r="D86" s="297"/>
      <c r="E86" s="297"/>
      <c r="F86" s="306"/>
      <c r="G86" s="307"/>
      <c r="H86" s="300">
        <f>((+E86-D86)+(G86-F86))*24</f>
        <v>0</v>
      </c>
    </row>
    <row r="87" spans="2:8" ht="15.75" thickBot="1" x14ac:dyDescent="0.3">
      <c r="B87" s="640"/>
      <c r="C87" s="72" t="s">
        <v>129</v>
      </c>
      <c r="D87" s="630"/>
      <c r="E87" s="631"/>
      <c r="F87" s="630"/>
      <c r="G87" s="632"/>
      <c r="H87" s="301"/>
    </row>
    <row r="88" spans="2:8" ht="15.75" thickBot="1" x14ac:dyDescent="0.3"/>
    <row r="89" spans="2:8" x14ac:dyDescent="0.25">
      <c r="B89" s="645" t="s">
        <v>39</v>
      </c>
      <c r="C89" s="646"/>
      <c r="D89" s="637"/>
      <c r="E89" s="638"/>
      <c r="F89" s="638"/>
      <c r="G89" s="638"/>
      <c r="H89" s="295">
        <f>SUM(H91:H103)</f>
        <v>0</v>
      </c>
    </row>
    <row r="90" spans="2:8" x14ac:dyDescent="0.25">
      <c r="B90" s="643" t="s">
        <v>130</v>
      </c>
      <c r="C90" s="644"/>
      <c r="D90" s="633"/>
      <c r="E90" s="634"/>
      <c r="F90" s="634"/>
      <c r="G90" s="634"/>
      <c r="H90" s="296">
        <f>SUM(H93:H104)</f>
        <v>0</v>
      </c>
    </row>
    <row r="91" spans="2:8" ht="30" x14ac:dyDescent="0.25">
      <c r="B91" s="291" t="s">
        <v>126</v>
      </c>
      <c r="C91" s="265"/>
      <c r="D91" s="635" t="s">
        <v>131</v>
      </c>
      <c r="E91" s="635"/>
      <c r="F91" s="635" t="s">
        <v>132</v>
      </c>
      <c r="G91" s="636"/>
      <c r="H91" s="288" t="s">
        <v>127</v>
      </c>
    </row>
    <row r="92" spans="2:8" ht="15.75" thickBot="1" x14ac:dyDescent="0.3">
      <c r="B92" s="292"/>
      <c r="C92" s="289"/>
      <c r="D92" s="31" t="s">
        <v>133</v>
      </c>
      <c r="E92" s="31" t="s">
        <v>134</v>
      </c>
      <c r="F92" s="31" t="s">
        <v>133</v>
      </c>
      <c r="G92" s="32" t="s">
        <v>134</v>
      </c>
      <c r="H92" s="290"/>
    </row>
    <row r="93" spans="2:8" x14ac:dyDescent="0.25">
      <c r="B93" s="639" t="s">
        <v>33</v>
      </c>
      <c r="C93" s="71" t="s">
        <v>128</v>
      </c>
      <c r="D93" s="297"/>
      <c r="E93" s="297"/>
      <c r="F93" s="298"/>
      <c r="G93" s="299"/>
      <c r="H93" s="300">
        <f>((+E93-D93)+(G93-F93))*24</f>
        <v>0</v>
      </c>
    </row>
    <row r="94" spans="2:8" ht="15.75" thickBot="1" x14ac:dyDescent="0.3">
      <c r="B94" s="640"/>
      <c r="C94" s="72" t="s">
        <v>129</v>
      </c>
      <c r="D94" s="630"/>
      <c r="E94" s="631"/>
      <c r="F94" s="630"/>
      <c r="G94" s="632"/>
      <c r="H94" s="301"/>
    </row>
    <row r="95" spans="2:8" x14ac:dyDescent="0.25">
      <c r="B95" s="641" t="s">
        <v>34</v>
      </c>
      <c r="C95" s="73" t="s">
        <v>128</v>
      </c>
      <c r="D95" s="303"/>
      <c r="E95" s="303"/>
      <c r="F95" s="298"/>
      <c r="G95" s="299"/>
      <c r="H95" s="300">
        <f>((+E95-D95)+(G95-F95))*24</f>
        <v>0</v>
      </c>
    </row>
    <row r="96" spans="2:8" ht="15.75" thickBot="1" x14ac:dyDescent="0.3">
      <c r="B96" s="642"/>
      <c r="C96" s="74" t="s">
        <v>129</v>
      </c>
      <c r="D96" s="630"/>
      <c r="E96" s="631"/>
      <c r="F96" s="630"/>
      <c r="G96" s="632"/>
      <c r="H96" s="305"/>
    </row>
    <row r="97" spans="2:8" x14ac:dyDescent="0.25">
      <c r="B97" s="639" t="s">
        <v>35</v>
      </c>
      <c r="C97" s="71" t="s">
        <v>128</v>
      </c>
      <c r="D97" s="306"/>
      <c r="E97" s="306"/>
      <c r="F97" s="298"/>
      <c r="G97" s="299"/>
      <c r="H97" s="300">
        <f>((+E97-D97)+(G97-F97))*24</f>
        <v>0</v>
      </c>
    </row>
    <row r="98" spans="2:8" ht="15.75" thickBot="1" x14ac:dyDescent="0.3">
      <c r="B98" s="640"/>
      <c r="C98" s="72" t="s">
        <v>129</v>
      </c>
      <c r="D98" s="630"/>
      <c r="E98" s="631"/>
      <c r="F98" s="630"/>
      <c r="G98" s="632"/>
      <c r="H98" s="301"/>
    </row>
    <row r="99" spans="2:8" x14ac:dyDescent="0.25">
      <c r="B99" s="641" t="s">
        <v>36</v>
      </c>
      <c r="C99" s="73" t="s">
        <v>128</v>
      </c>
      <c r="D99" s="303"/>
      <c r="E99" s="303"/>
      <c r="F99" s="298"/>
      <c r="G99" s="299"/>
      <c r="H99" s="300">
        <f>((+E99-D99)+(G99-F99))*24</f>
        <v>0</v>
      </c>
    </row>
    <row r="100" spans="2:8" ht="15.75" thickBot="1" x14ac:dyDescent="0.3">
      <c r="B100" s="642"/>
      <c r="C100" s="74" t="s">
        <v>129</v>
      </c>
      <c r="D100" s="630"/>
      <c r="E100" s="631"/>
      <c r="F100" s="630"/>
      <c r="G100" s="632"/>
      <c r="H100" s="305"/>
    </row>
    <row r="101" spans="2:8" x14ac:dyDescent="0.25">
      <c r="B101" s="639" t="s">
        <v>37</v>
      </c>
      <c r="C101" s="71" t="s">
        <v>128</v>
      </c>
      <c r="D101" s="306"/>
      <c r="E101" s="306"/>
      <c r="F101" s="298"/>
      <c r="G101" s="299"/>
      <c r="H101" s="300">
        <f>((+E101-D101)+(G101-F101))*24</f>
        <v>0</v>
      </c>
    </row>
    <row r="102" spans="2:8" ht="15.75" thickBot="1" x14ac:dyDescent="0.3">
      <c r="B102" s="640"/>
      <c r="C102" s="72" t="s">
        <v>129</v>
      </c>
      <c r="D102" s="630"/>
      <c r="E102" s="631"/>
      <c r="F102" s="630"/>
      <c r="G102" s="632"/>
      <c r="H102" s="301"/>
    </row>
    <row r="103" spans="2:8" x14ac:dyDescent="0.25">
      <c r="B103" s="639" t="s">
        <v>38</v>
      </c>
      <c r="C103" s="71" t="s">
        <v>128</v>
      </c>
      <c r="D103" s="306"/>
      <c r="E103" s="306"/>
      <c r="F103" s="306"/>
      <c r="G103" s="307"/>
      <c r="H103" s="300">
        <f>((+E103-D103)+(G103-F103))*24</f>
        <v>0</v>
      </c>
    </row>
    <row r="104" spans="2:8" ht="15.75" thickBot="1" x14ac:dyDescent="0.3">
      <c r="B104" s="640"/>
      <c r="C104" s="72" t="s">
        <v>129</v>
      </c>
      <c r="D104" s="630"/>
      <c r="E104" s="631"/>
      <c r="F104" s="630"/>
      <c r="G104" s="632"/>
      <c r="H104" s="301"/>
    </row>
    <row r="105" spans="2:8" ht="15.75" thickBot="1" x14ac:dyDescent="0.3"/>
    <row r="106" spans="2:8" x14ac:dyDescent="0.25">
      <c r="B106" s="645" t="s">
        <v>39</v>
      </c>
      <c r="C106" s="646"/>
      <c r="D106" s="637"/>
      <c r="E106" s="638"/>
      <c r="F106" s="638"/>
      <c r="G106" s="638"/>
      <c r="H106" s="295">
        <f>SUM(H108:H120)</f>
        <v>0</v>
      </c>
    </row>
    <row r="107" spans="2:8" x14ac:dyDescent="0.25">
      <c r="B107" s="643" t="s">
        <v>130</v>
      </c>
      <c r="C107" s="644"/>
      <c r="D107" s="633"/>
      <c r="E107" s="634"/>
      <c r="F107" s="634"/>
      <c r="G107" s="634"/>
      <c r="H107" s="296">
        <f>SUM(H110:H121)</f>
        <v>0</v>
      </c>
    </row>
    <row r="108" spans="2:8" ht="30" x14ac:dyDescent="0.25">
      <c r="B108" s="291" t="s">
        <v>126</v>
      </c>
      <c r="C108" s="265"/>
      <c r="D108" s="635" t="s">
        <v>131</v>
      </c>
      <c r="E108" s="635"/>
      <c r="F108" s="635" t="s">
        <v>132</v>
      </c>
      <c r="G108" s="636"/>
      <c r="H108" s="293" t="s">
        <v>127</v>
      </c>
    </row>
    <row r="109" spans="2:8" ht="15.75" thickBot="1" x14ac:dyDescent="0.3">
      <c r="B109" s="292"/>
      <c r="C109" s="289"/>
      <c r="D109" s="31" t="s">
        <v>133</v>
      </c>
      <c r="E109" s="31" t="s">
        <v>134</v>
      </c>
      <c r="F109" s="31" t="s">
        <v>133</v>
      </c>
      <c r="G109" s="32" t="s">
        <v>134</v>
      </c>
      <c r="H109" s="294"/>
    </row>
    <row r="110" spans="2:8" x14ac:dyDescent="0.25">
      <c r="B110" s="639" t="s">
        <v>33</v>
      </c>
      <c r="C110" s="71" t="s">
        <v>128</v>
      </c>
      <c r="D110" s="297"/>
      <c r="E110" s="297"/>
      <c r="F110" s="298"/>
      <c r="G110" s="299"/>
      <c r="H110" s="300">
        <f>((+E110-D110)+(G110-F110))*24</f>
        <v>0</v>
      </c>
    </row>
    <row r="111" spans="2:8" ht="15.75" thickBot="1" x14ac:dyDescent="0.3">
      <c r="B111" s="640"/>
      <c r="C111" s="72" t="s">
        <v>129</v>
      </c>
      <c r="D111" s="630"/>
      <c r="E111" s="632"/>
      <c r="F111" s="630"/>
      <c r="G111" s="632"/>
      <c r="H111" s="301"/>
    </row>
    <row r="112" spans="2:8" x14ac:dyDescent="0.25">
      <c r="B112" s="641" t="s">
        <v>34</v>
      </c>
      <c r="C112" s="73" t="s">
        <v>128</v>
      </c>
      <c r="D112" s="297"/>
      <c r="E112" s="297"/>
      <c r="F112" s="298"/>
      <c r="G112" s="299"/>
      <c r="H112" s="300">
        <f>((+E112-D112)+(G112-F112))*24</f>
        <v>0</v>
      </c>
    </row>
    <row r="113" spans="2:8" ht="15.75" thickBot="1" x14ac:dyDescent="0.3">
      <c r="B113" s="642"/>
      <c r="C113" s="74" t="s">
        <v>129</v>
      </c>
      <c r="D113" s="630"/>
      <c r="E113" s="632"/>
      <c r="F113" s="630"/>
      <c r="G113" s="632"/>
      <c r="H113" s="305"/>
    </row>
    <row r="114" spans="2:8" x14ac:dyDescent="0.25">
      <c r="B114" s="639" t="s">
        <v>35</v>
      </c>
      <c r="C114" s="71" t="s">
        <v>128</v>
      </c>
      <c r="D114" s="297"/>
      <c r="E114" s="297"/>
      <c r="F114" s="298"/>
      <c r="G114" s="299"/>
      <c r="H114" s="300">
        <f>((+E114-D114)+(G114-F114))*24</f>
        <v>0</v>
      </c>
    </row>
    <row r="115" spans="2:8" ht="15.75" thickBot="1" x14ac:dyDescent="0.3">
      <c r="B115" s="640"/>
      <c r="C115" s="72" t="s">
        <v>129</v>
      </c>
      <c r="D115" s="630"/>
      <c r="E115" s="632"/>
      <c r="F115" s="630"/>
      <c r="G115" s="632"/>
      <c r="H115" s="301"/>
    </row>
    <row r="116" spans="2:8" x14ac:dyDescent="0.25">
      <c r="B116" s="641" t="s">
        <v>36</v>
      </c>
      <c r="C116" s="73" t="s">
        <v>128</v>
      </c>
      <c r="D116" s="297"/>
      <c r="E116" s="297"/>
      <c r="F116" s="298"/>
      <c r="G116" s="299"/>
      <c r="H116" s="300">
        <f>((+E116-D116)+(G116-F116))*24</f>
        <v>0</v>
      </c>
    </row>
    <row r="117" spans="2:8" ht="15.75" thickBot="1" x14ac:dyDescent="0.3">
      <c r="B117" s="642"/>
      <c r="C117" s="74" t="s">
        <v>129</v>
      </c>
      <c r="D117" s="630"/>
      <c r="E117" s="632"/>
      <c r="F117" s="630"/>
      <c r="G117" s="632"/>
      <c r="H117" s="305"/>
    </row>
    <row r="118" spans="2:8" x14ac:dyDescent="0.25">
      <c r="B118" s="639" t="s">
        <v>37</v>
      </c>
      <c r="C118" s="71" t="s">
        <v>128</v>
      </c>
      <c r="D118" s="297"/>
      <c r="E118" s="297"/>
      <c r="F118" s="298"/>
      <c r="G118" s="299"/>
      <c r="H118" s="300">
        <f>((+E118-D118)+(G118-F118))*24</f>
        <v>0</v>
      </c>
    </row>
    <row r="119" spans="2:8" ht="15.75" thickBot="1" x14ac:dyDescent="0.3">
      <c r="B119" s="640"/>
      <c r="C119" s="72" t="s">
        <v>129</v>
      </c>
      <c r="D119" s="630"/>
      <c r="E119" s="632"/>
      <c r="F119" s="630"/>
      <c r="G119" s="632"/>
      <c r="H119" s="301"/>
    </row>
    <row r="120" spans="2:8" x14ac:dyDescent="0.25">
      <c r="B120" s="639" t="s">
        <v>38</v>
      </c>
      <c r="C120" s="71" t="s">
        <v>128</v>
      </c>
      <c r="D120" s="306"/>
      <c r="E120" s="306"/>
      <c r="F120" s="297"/>
      <c r="G120" s="299"/>
      <c r="H120" s="300">
        <f>((+E120-D120)+(G120-F120))*24</f>
        <v>0</v>
      </c>
    </row>
    <row r="121" spans="2:8" ht="15.75" thickBot="1" x14ac:dyDescent="0.3">
      <c r="B121" s="640"/>
      <c r="C121" s="72" t="s">
        <v>129</v>
      </c>
      <c r="D121" s="630"/>
      <c r="E121" s="631"/>
      <c r="F121" s="630"/>
      <c r="G121" s="632"/>
      <c r="H121" s="301"/>
    </row>
    <row r="122" spans="2:8" ht="15.75" thickBot="1" x14ac:dyDescent="0.3"/>
    <row r="123" spans="2:8" x14ac:dyDescent="0.25">
      <c r="B123" s="645" t="s">
        <v>39</v>
      </c>
      <c r="C123" s="646"/>
      <c r="D123" s="637"/>
      <c r="E123" s="638"/>
      <c r="F123" s="638"/>
      <c r="G123" s="638"/>
      <c r="H123" s="295">
        <f>SUM(H125:H137)</f>
        <v>0</v>
      </c>
    </row>
    <row r="124" spans="2:8" x14ac:dyDescent="0.25">
      <c r="B124" s="643" t="s">
        <v>130</v>
      </c>
      <c r="C124" s="644"/>
      <c r="D124" s="633"/>
      <c r="E124" s="634"/>
      <c r="F124" s="634"/>
      <c r="G124" s="634"/>
      <c r="H124" s="296">
        <f>SUM(H127:H138)</f>
        <v>0</v>
      </c>
    </row>
    <row r="125" spans="2:8" ht="30" x14ac:dyDescent="0.25">
      <c r="B125" s="291" t="s">
        <v>126</v>
      </c>
      <c r="C125" s="265"/>
      <c r="D125" s="635" t="s">
        <v>131</v>
      </c>
      <c r="E125" s="635"/>
      <c r="F125" s="635" t="s">
        <v>132</v>
      </c>
      <c r="G125" s="636"/>
      <c r="H125" s="288" t="s">
        <v>127</v>
      </c>
    </row>
    <row r="126" spans="2:8" ht="15.75" thickBot="1" x14ac:dyDescent="0.3">
      <c r="B126" s="292"/>
      <c r="C126" s="289"/>
      <c r="D126" s="31" t="s">
        <v>133</v>
      </c>
      <c r="E126" s="31" t="s">
        <v>134</v>
      </c>
      <c r="F126" s="31" t="s">
        <v>133</v>
      </c>
      <c r="G126" s="32" t="s">
        <v>134</v>
      </c>
      <c r="H126" s="290"/>
    </row>
    <row r="127" spans="2:8" x14ac:dyDescent="0.25">
      <c r="B127" s="639" t="s">
        <v>33</v>
      </c>
      <c r="C127" s="71" t="s">
        <v>128</v>
      </c>
      <c r="D127" s="297"/>
      <c r="E127" s="297"/>
      <c r="F127" s="298"/>
      <c r="G127" s="299"/>
      <c r="H127" s="300">
        <f>((+E127-D127)+(G127-F127))*24</f>
        <v>0</v>
      </c>
    </row>
    <row r="128" spans="2:8" ht="15.75" thickBot="1" x14ac:dyDescent="0.3">
      <c r="B128" s="640"/>
      <c r="C128" s="72" t="s">
        <v>129</v>
      </c>
      <c r="D128" s="630"/>
      <c r="E128" s="631"/>
      <c r="F128" s="630"/>
      <c r="G128" s="632"/>
      <c r="H128" s="301"/>
    </row>
    <row r="129" spans="2:8" x14ac:dyDescent="0.25">
      <c r="B129" s="641" t="s">
        <v>34</v>
      </c>
      <c r="C129" s="73" t="s">
        <v>128</v>
      </c>
      <c r="D129" s="303"/>
      <c r="E129" s="303"/>
      <c r="F129" s="298"/>
      <c r="G129" s="299"/>
      <c r="H129" s="300">
        <f>((+E129-D129)+(G129-F129))*24</f>
        <v>0</v>
      </c>
    </row>
    <row r="130" spans="2:8" ht="15.75" thickBot="1" x14ac:dyDescent="0.3">
      <c r="B130" s="642"/>
      <c r="C130" s="74" t="s">
        <v>129</v>
      </c>
      <c r="D130" s="630"/>
      <c r="E130" s="631"/>
      <c r="F130" s="630"/>
      <c r="G130" s="632"/>
      <c r="H130" s="305"/>
    </row>
    <row r="131" spans="2:8" x14ac:dyDescent="0.25">
      <c r="B131" s="639" t="s">
        <v>35</v>
      </c>
      <c r="C131" s="71" t="s">
        <v>128</v>
      </c>
      <c r="D131" s="306"/>
      <c r="E131" s="306"/>
      <c r="F131" s="298"/>
      <c r="G131" s="299"/>
      <c r="H131" s="300">
        <f>((+E131-D131)+(G131-F131))*24</f>
        <v>0</v>
      </c>
    </row>
    <row r="132" spans="2:8" ht="15.75" thickBot="1" x14ac:dyDescent="0.3">
      <c r="B132" s="640"/>
      <c r="C132" s="72" t="s">
        <v>129</v>
      </c>
      <c r="D132" s="630"/>
      <c r="E132" s="631"/>
      <c r="F132" s="630"/>
      <c r="G132" s="632"/>
      <c r="H132" s="301"/>
    </row>
    <row r="133" spans="2:8" x14ac:dyDescent="0.25">
      <c r="B133" s="641" t="s">
        <v>36</v>
      </c>
      <c r="C133" s="73" t="s">
        <v>128</v>
      </c>
      <c r="D133" s="303"/>
      <c r="E133" s="303"/>
      <c r="F133" s="298"/>
      <c r="G133" s="299"/>
      <c r="H133" s="300">
        <f>((+E133-D133)+(G133-F133))*24</f>
        <v>0</v>
      </c>
    </row>
    <row r="134" spans="2:8" ht="15.75" thickBot="1" x14ac:dyDescent="0.3">
      <c r="B134" s="642"/>
      <c r="C134" s="74" t="s">
        <v>129</v>
      </c>
      <c r="D134" s="630"/>
      <c r="E134" s="631"/>
      <c r="F134" s="630"/>
      <c r="G134" s="632"/>
      <c r="H134" s="305"/>
    </row>
    <row r="135" spans="2:8" x14ac:dyDescent="0.25">
      <c r="B135" s="639" t="s">
        <v>37</v>
      </c>
      <c r="C135" s="71" t="s">
        <v>128</v>
      </c>
      <c r="D135" s="306"/>
      <c r="E135" s="306"/>
      <c r="F135" s="306"/>
      <c r="G135" s="307"/>
      <c r="H135" s="300">
        <f>((+E135-D135)+(G135-F135))*24</f>
        <v>0</v>
      </c>
    </row>
    <row r="136" spans="2:8" ht="15.75" thickBot="1" x14ac:dyDescent="0.3">
      <c r="B136" s="640"/>
      <c r="C136" s="72" t="s">
        <v>129</v>
      </c>
      <c r="D136" s="630"/>
      <c r="E136" s="631"/>
      <c r="F136" s="630"/>
      <c r="G136" s="632"/>
      <c r="H136" s="301"/>
    </row>
    <row r="137" spans="2:8" x14ac:dyDescent="0.25">
      <c r="B137" s="639" t="s">
        <v>38</v>
      </c>
      <c r="C137" s="71" t="s">
        <v>128</v>
      </c>
      <c r="D137" s="306"/>
      <c r="E137" s="306"/>
      <c r="F137" s="297"/>
      <c r="G137" s="299"/>
      <c r="H137" s="300">
        <f>((+E137-D137)+(G137-F137))*24</f>
        <v>0</v>
      </c>
    </row>
    <row r="138" spans="2:8" ht="15.75" thickBot="1" x14ac:dyDescent="0.3">
      <c r="B138" s="640"/>
      <c r="C138" s="72" t="s">
        <v>129</v>
      </c>
      <c r="D138" s="630"/>
      <c r="E138" s="631"/>
      <c r="F138" s="630"/>
      <c r="G138" s="632"/>
      <c r="H138" s="301"/>
    </row>
    <row r="139" spans="2:8" ht="15.75" thickBot="1" x14ac:dyDescent="0.3"/>
    <row r="140" spans="2:8" x14ac:dyDescent="0.25">
      <c r="B140" s="645" t="s">
        <v>39</v>
      </c>
      <c r="C140" s="646"/>
      <c r="D140" s="637"/>
      <c r="E140" s="638"/>
      <c r="F140" s="638"/>
      <c r="G140" s="638"/>
      <c r="H140" s="295">
        <f>SUM(H142:H154)</f>
        <v>0</v>
      </c>
    </row>
    <row r="141" spans="2:8" x14ac:dyDescent="0.25">
      <c r="B141" s="643" t="s">
        <v>130</v>
      </c>
      <c r="C141" s="644"/>
      <c r="D141" s="633"/>
      <c r="E141" s="634"/>
      <c r="F141" s="634"/>
      <c r="G141" s="634"/>
      <c r="H141" s="296">
        <f>SUM(H144:H155)</f>
        <v>0</v>
      </c>
    </row>
    <row r="142" spans="2:8" ht="30" x14ac:dyDescent="0.25">
      <c r="B142" s="291" t="s">
        <v>126</v>
      </c>
      <c r="C142" s="265"/>
      <c r="D142" s="635" t="s">
        <v>131</v>
      </c>
      <c r="E142" s="635"/>
      <c r="F142" s="635" t="s">
        <v>132</v>
      </c>
      <c r="G142" s="636"/>
      <c r="H142" s="288" t="s">
        <v>127</v>
      </c>
    </row>
    <row r="143" spans="2:8" ht="15.75" thickBot="1" x14ac:dyDescent="0.3">
      <c r="B143" s="292"/>
      <c r="C143" s="289"/>
      <c r="D143" s="31" t="s">
        <v>133</v>
      </c>
      <c r="E143" s="31" t="s">
        <v>134</v>
      </c>
      <c r="F143" s="31" t="s">
        <v>133</v>
      </c>
      <c r="G143" s="32" t="s">
        <v>134</v>
      </c>
      <c r="H143" s="290"/>
    </row>
    <row r="144" spans="2:8" x14ac:dyDescent="0.25">
      <c r="B144" s="639" t="s">
        <v>33</v>
      </c>
      <c r="C144" s="71" t="s">
        <v>128</v>
      </c>
      <c r="D144" s="297"/>
      <c r="E144" s="297"/>
      <c r="F144" s="298"/>
      <c r="G144" s="299"/>
      <c r="H144" s="300">
        <f>((+E144-D144)+(G144-F144))*24</f>
        <v>0</v>
      </c>
    </row>
    <row r="145" spans="2:8" ht="15.75" thickBot="1" x14ac:dyDescent="0.3">
      <c r="B145" s="640"/>
      <c r="C145" s="72" t="s">
        <v>129</v>
      </c>
      <c r="D145" s="630"/>
      <c r="E145" s="631"/>
      <c r="F145" s="630"/>
      <c r="G145" s="632"/>
      <c r="H145" s="301"/>
    </row>
    <row r="146" spans="2:8" x14ac:dyDescent="0.25">
      <c r="B146" s="641" t="s">
        <v>34</v>
      </c>
      <c r="C146" s="73" t="s">
        <v>128</v>
      </c>
      <c r="D146" s="303"/>
      <c r="E146" s="303"/>
      <c r="F146" s="302"/>
      <c r="G146" s="577"/>
      <c r="H146" s="300">
        <f>((+E146-D146)+(G146-F146))*24</f>
        <v>0</v>
      </c>
    </row>
    <row r="147" spans="2:8" ht="15.75" thickBot="1" x14ac:dyDescent="0.3">
      <c r="B147" s="642"/>
      <c r="C147" s="74" t="s">
        <v>129</v>
      </c>
      <c r="D147" s="630"/>
      <c r="E147" s="631"/>
      <c r="F147" s="630"/>
      <c r="G147" s="632"/>
      <c r="H147" s="305"/>
    </row>
    <row r="148" spans="2:8" x14ac:dyDescent="0.25">
      <c r="B148" s="639" t="s">
        <v>35</v>
      </c>
      <c r="C148" s="71" t="s">
        <v>128</v>
      </c>
      <c r="D148" s="306"/>
      <c r="E148" s="306"/>
      <c r="F148" s="306"/>
      <c r="G148" s="307"/>
      <c r="H148" s="300">
        <f>((+E148-D148)+(G148-F148))*24</f>
        <v>0</v>
      </c>
    </row>
    <row r="149" spans="2:8" ht="15.75" thickBot="1" x14ac:dyDescent="0.3">
      <c r="B149" s="640"/>
      <c r="C149" s="72" t="s">
        <v>129</v>
      </c>
      <c r="D149" s="630"/>
      <c r="E149" s="631"/>
      <c r="F149" s="630"/>
      <c r="G149" s="632"/>
      <c r="H149" s="301"/>
    </row>
    <row r="150" spans="2:8" x14ac:dyDescent="0.25">
      <c r="B150" s="641" t="s">
        <v>36</v>
      </c>
      <c r="C150" s="73" t="s">
        <v>128</v>
      </c>
      <c r="D150" s="303"/>
      <c r="E150" s="303"/>
      <c r="F150" s="302"/>
      <c r="G150" s="577"/>
      <c r="H150" s="300">
        <f>((+E150-D150)+(G150-F150))*24</f>
        <v>0</v>
      </c>
    </row>
    <row r="151" spans="2:8" ht="15.75" thickBot="1" x14ac:dyDescent="0.3">
      <c r="B151" s="642"/>
      <c r="C151" s="74" t="s">
        <v>129</v>
      </c>
      <c r="D151" s="630"/>
      <c r="E151" s="631"/>
      <c r="F151" s="630"/>
      <c r="G151" s="632"/>
      <c r="H151" s="305"/>
    </row>
    <row r="152" spans="2:8" x14ac:dyDescent="0.25">
      <c r="B152" s="639" t="s">
        <v>37</v>
      </c>
      <c r="C152" s="71" t="s">
        <v>128</v>
      </c>
      <c r="D152" s="306"/>
      <c r="E152" s="306"/>
      <c r="F152" s="306"/>
      <c r="G152" s="307"/>
      <c r="H152" s="300">
        <f>((+E152-D152)+(G152-F152))*24</f>
        <v>0</v>
      </c>
    </row>
    <row r="153" spans="2:8" ht="15.75" thickBot="1" x14ac:dyDescent="0.3">
      <c r="B153" s="640"/>
      <c r="C153" s="72" t="s">
        <v>129</v>
      </c>
      <c r="D153" s="630"/>
      <c r="E153" s="631"/>
      <c r="F153" s="630"/>
      <c r="G153" s="632"/>
      <c r="H153" s="301"/>
    </row>
    <row r="154" spans="2:8" x14ac:dyDescent="0.25">
      <c r="B154" s="639" t="s">
        <v>38</v>
      </c>
      <c r="C154" s="71" t="s">
        <v>128</v>
      </c>
      <c r="D154" s="306"/>
      <c r="E154" s="306"/>
      <c r="F154" s="306"/>
      <c r="G154" s="307"/>
      <c r="H154" s="300">
        <f>((+E154-D154)+(G154-F154))*24</f>
        <v>0</v>
      </c>
    </row>
    <row r="155" spans="2:8" ht="15.75" thickBot="1" x14ac:dyDescent="0.3">
      <c r="B155" s="640"/>
      <c r="C155" s="72" t="s">
        <v>129</v>
      </c>
      <c r="D155" s="630"/>
      <c r="E155" s="631"/>
      <c r="F155" s="630"/>
      <c r="G155" s="632"/>
      <c r="H155" s="301"/>
    </row>
    <row r="156" spans="2:8" ht="15.75" thickBot="1" x14ac:dyDescent="0.3"/>
    <row r="157" spans="2:8" x14ac:dyDescent="0.25">
      <c r="B157" s="645" t="s">
        <v>39</v>
      </c>
      <c r="C157" s="646"/>
      <c r="D157" s="637"/>
      <c r="E157" s="638"/>
      <c r="F157" s="638"/>
      <c r="G157" s="638"/>
      <c r="H157" s="295">
        <f>SUM(H159:H171)</f>
        <v>0</v>
      </c>
    </row>
    <row r="158" spans="2:8" x14ac:dyDescent="0.25">
      <c r="B158" s="643" t="s">
        <v>130</v>
      </c>
      <c r="C158" s="644"/>
      <c r="D158" s="633"/>
      <c r="E158" s="634"/>
      <c r="F158" s="634"/>
      <c r="G158" s="634"/>
      <c r="H158" s="296">
        <f>SUM(H161:H172)</f>
        <v>0</v>
      </c>
    </row>
    <row r="159" spans="2:8" ht="30" x14ac:dyDescent="0.25">
      <c r="B159" s="590" t="s">
        <v>126</v>
      </c>
      <c r="C159" s="265"/>
      <c r="D159" s="635" t="s">
        <v>131</v>
      </c>
      <c r="E159" s="635"/>
      <c r="F159" s="635" t="s">
        <v>132</v>
      </c>
      <c r="G159" s="636"/>
      <c r="H159" s="288" t="s">
        <v>127</v>
      </c>
    </row>
    <row r="160" spans="2:8" ht="15.75" thickBot="1" x14ac:dyDescent="0.3">
      <c r="B160" s="292"/>
      <c r="C160" s="289"/>
      <c r="D160" s="31" t="s">
        <v>133</v>
      </c>
      <c r="E160" s="31" t="s">
        <v>134</v>
      </c>
      <c r="F160" s="31" t="s">
        <v>133</v>
      </c>
      <c r="G160" s="32" t="s">
        <v>134</v>
      </c>
      <c r="H160" s="290"/>
    </row>
    <row r="161" spans="2:8" x14ac:dyDescent="0.25">
      <c r="B161" s="639" t="s">
        <v>33</v>
      </c>
      <c r="C161" s="71" t="s">
        <v>128</v>
      </c>
      <c r="D161" s="297"/>
      <c r="E161" s="297"/>
      <c r="F161" s="298"/>
      <c r="G161" s="299"/>
      <c r="H161" s="300">
        <f>((+E161-D161)+(G161-F161))*24</f>
        <v>0</v>
      </c>
    </row>
    <row r="162" spans="2:8" ht="15.75" thickBot="1" x14ac:dyDescent="0.3">
      <c r="B162" s="640"/>
      <c r="C162" s="72" t="s">
        <v>129</v>
      </c>
      <c r="D162" s="630"/>
      <c r="E162" s="631"/>
      <c r="F162" s="630"/>
      <c r="G162" s="632"/>
      <c r="H162" s="301"/>
    </row>
    <row r="163" spans="2:8" x14ac:dyDescent="0.25">
      <c r="B163" s="641" t="s">
        <v>34</v>
      </c>
      <c r="C163" s="73" t="s">
        <v>128</v>
      </c>
      <c r="D163" s="303"/>
      <c r="E163" s="303"/>
      <c r="F163" s="302"/>
      <c r="G163" s="577"/>
      <c r="H163" s="300">
        <f>((+E163-D163)+(G163-F163))*24</f>
        <v>0</v>
      </c>
    </row>
    <row r="164" spans="2:8" ht="15.75" thickBot="1" x14ac:dyDescent="0.3">
      <c r="B164" s="642"/>
      <c r="C164" s="74" t="s">
        <v>129</v>
      </c>
      <c r="D164" s="630"/>
      <c r="E164" s="631"/>
      <c r="F164" s="630"/>
      <c r="G164" s="632"/>
      <c r="H164" s="305"/>
    </row>
    <row r="165" spans="2:8" x14ac:dyDescent="0.25">
      <c r="B165" s="639" t="s">
        <v>35</v>
      </c>
      <c r="C165" s="71" t="s">
        <v>128</v>
      </c>
      <c r="D165" s="306"/>
      <c r="E165" s="306"/>
      <c r="F165" s="306"/>
      <c r="G165" s="307"/>
      <c r="H165" s="300">
        <f>((+E165-D165)+(G165-F165))*24</f>
        <v>0</v>
      </c>
    </row>
    <row r="166" spans="2:8" ht="15.75" thickBot="1" x14ac:dyDescent="0.3">
      <c r="B166" s="640"/>
      <c r="C166" s="72" t="s">
        <v>129</v>
      </c>
      <c r="D166" s="630"/>
      <c r="E166" s="631"/>
      <c r="F166" s="630"/>
      <c r="G166" s="632"/>
      <c r="H166" s="301"/>
    </row>
    <row r="167" spans="2:8" x14ac:dyDescent="0.25">
      <c r="B167" s="641" t="s">
        <v>36</v>
      </c>
      <c r="C167" s="73" t="s">
        <v>128</v>
      </c>
      <c r="D167" s="303"/>
      <c r="E167" s="303"/>
      <c r="F167" s="302"/>
      <c r="G167" s="577"/>
      <c r="H167" s="300">
        <f>((+E167-D167)+(G167-F167))*24</f>
        <v>0</v>
      </c>
    </row>
    <row r="168" spans="2:8" ht="15.75" thickBot="1" x14ac:dyDescent="0.3">
      <c r="B168" s="642"/>
      <c r="C168" s="74" t="s">
        <v>129</v>
      </c>
      <c r="D168" s="630"/>
      <c r="E168" s="631"/>
      <c r="F168" s="630"/>
      <c r="G168" s="632"/>
      <c r="H168" s="305"/>
    </row>
    <row r="169" spans="2:8" x14ac:dyDescent="0.25">
      <c r="B169" s="639" t="s">
        <v>37</v>
      </c>
      <c r="C169" s="71" t="s">
        <v>128</v>
      </c>
      <c r="D169" s="306"/>
      <c r="E169" s="306"/>
      <c r="F169" s="306"/>
      <c r="G169" s="307"/>
      <c r="H169" s="300">
        <f>((+E169-D169)+(G169-F169))*24</f>
        <v>0</v>
      </c>
    </row>
    <row r="170" spans="2:8" ht="15.75" thickBot="1" x14ac:dyDescent="0.3">
      <c r="B170" s="640"/>
      <c r="C170" s="72" t="s">
        <v>129</v>
      </c>
      <c r="D170" s="630"/>
      <c r="E170" s="631"/>
      <c r="F170" s="630"/>
      <c r="G170" s="632"/>
      <c r="H170" s="301"/>
    </row>
    <row r="171" spans="2:8" x14ac:dyDescent="0.25">
      <c r="B171" s="639" t="s">
        <v>38</v>
      </c>
      <c r="C171" s="71" t="s">
        <v>128</v>
      </c>
      <c r="D171" s="306"/>
      <c r="E171" s="306"/>
      <c r="F171" s="306"/>
      <c r="G171" s="307"/>
      <c r="H171" s="300">
        <f>((+E171-D171)+(G171-F171))*24</f>
        <v>0</v>
      </c>
    </row>
    <row r="172" spans="2:8" ht="15.75" thickBot="1" x14ac:dyDescent="0.3">
      <c r="B172" s="640"/>
      <c r="C172" s="72" t="s">
        <v>129</v>
      </c>
      <c r="D172" s="630"/>
      <c r="E172" s="631"/>
      <c r="F172" s="630"/>
      <c r="G172" s="632"/>
      <c r="H172" s="301"/>
    </row>
    <row r="173" spans="2:8" ht="15.75" thickBot="1" x14ac:dyDescent="0.3"/>
    <row r="174" spans="2:8" x14ac:dyDescent="0.25">
      <c r="B174" s="645" t="s">
        <v>39</v>
      </c>
      <c r="C174" s="646"/>
      <c r="D174" s="637"/>
      <c r="E174" s="638"/>
      <c r="F174" s="638"/>
      <c r="G174" s="638"/>
      <c r="H174" s="295">
        <f>SUM(H176:H188)</f>
        <v>0</v>
      </c>
    </row>
    <row r="175" spans="2:8" x14ac:dyDescent="0.25">
      <c r="B175" s="643" t="s">
        <v>130</v>
      </c>
      <c r="C175" s="644"/>
      <c r="D175" s="633"/>
      <c r="E175" s="634"/>
      <c r="F175" s="634"/>
      <c r="G175" s="634"/>
      <c r="H175" s="296">
        <f>SUM(H178:H189)</f>
        <v>0</v>
      </c>
    </row>
    <row r="176" spans="2:8" ht="30" x14ac:dyDescent="0.25">
      <c r="B176" s="590" t="s">
        <v>126</v>
      </c>
      <c r="C176" s="265"/>
      <c r="D176" s="635" t="s">
        <v>131</v>
      </c>
      <c r="E176" s="635"/>
      <c r="F176" s="635" t="s">
        <v>132</v>
      </c>
      <c r="G176" s="636"/>
      <c r="H176" s="288" t="s">
        <v>127</v>
      </c>
    </row>
    <row r="177" spans="2:8" ht="15.75" thickBot="1" x14ac:dyDescent="0.3">
      <c r="B177" s="292"/>
      <c r="C177" s="289"/>
      <c r="D177" s="31" t="s">
        <v>133</v>
      </c>
      <c r="E177" s="31" t="s">
        <v>134</v>
      </c>
      <c r="F177" s="31" t="s">
        <v>133</v>
      </c>
      <c r="G177" s="32" t="s">
        <v>134</v>
      </c>
      <c r="H177" s="290"/>
    </row>
    <row r="178" spans="2:8" x14ac:dyDescent="0.25">
      <c r="B178" s="639" t="s">
        <v>33</v>
      </c>
      <c r="C178" s="71" t="s">
        <v>128</v>
      </c>
      <c r="D178" s="297"/>
      <c r="E178" s="297"/>
      <c r="F178" s="298"/>
      <c r="G178" s="299"/>
      <c r="H178" s="300">
        <f>((+E178-D178)+(G178-F178))*24</f>
        <v>0</v>
      </c>
    </row>
    <row r="179" spans="2:8" ht="15.75" thickBot="1" x14ac:dyDescent="0.3">
      <c r="B179" s="640"/>
      <c r="C179" s="72" t="s">
        <v>129</v>
      </c>
      <c r="D179" s="630"/>
      <c r="E179" s="631"/>
      <c r="F179" s="630"/>
      <c r="G179" s="632"/>
      <c r="H179" s="301"/>
    </row>
    <row r="180" spans="2:8" x14ac:dyDescent="0.25">
      <c r="B180" s="641" t="s">
        <v>34</v>
      </c>
      <c r="C180" s="73" t="s">
        <v>128</v>
      </c>
      <c r="D180" s="303"/>
      <c r="E180" s="303"/>
      <c r="F180" s="302"/>
      <c r="G180" s="577"/>
      <c r="H180" s="300">
        <f>((+E180-D180)+(G180-F180))*24</f>
        <v>0</v>
      </c>
    </row>
    <row r="181" spans="2:8" ht="15.75" thickBot="1" x14ac:dyDescent="0.3">
      <c r="B181" s="642"/>
      <c r="C181" s="74" t="s">
        <v>129</v>
      </c>
      <c r="D181" s="630"/>
      <c r="E181" s="631"/>
      <c r="F181" s="630"/>
      <c r="G181" s="632"/>
      <c r="H181" s="305"/>
    </row>
    <row r="182" spans="2:8" x14ac:dyDescent="0.25">
      <c r="B182" s="639" t="s">
        <v>35</v>
      </c>
      <c r="C182" s="71" t="s">
        <v>128</v>
      </c>
      <c r="D182" s="306"/>
      <c r="E182" s="306"/>
      <c r="F182" s="306"/>
      <c r="G182" s="307"/>
      <c r="H182" s="300">
        <f>((+E182-D182)+(G182-F182))*24</f>
        <v>0</v>
      </c>
    </row>
    <row r="183" spans="2:8" ht="15.75" thickBot="1" x14ac:dyDescent="0.3">
      <c r="B183" s="640"/>
      <c r="C183" s="72" t="s">
        <v>129</v>
      </c>
      <c r="D183" s="630"/>
      <c r="E183" s="631"/>
      <c r="F183" s="630"/>
      <c r="G183" s="632"/>
      <c r="H183" s="301"/>
    </row>
    <row r="184" spans="2:8" x14ac:dyDescent="0.25">
      <c r="B184" s="641" t="s">
        <v>36</v>
      </c>
      <c r="C184" s="73" t="s">
        <v>128</v>
      </c>
      <c r="D184" s="303"/>
      <c r="E184" s="303"/>
      <c r="F184" s="302"/>
      <c r="G184" s="577"/>
      <c r="H184" s="300">
        <f>((+E184-D184)+(G184-F184))*24</f>
        <v>0</v>
      </c>
    </row>
    <row r="185" spans="2:8" ht="15.75" thickBot="1" x14ac:dyDescent="0.3">
      <c r="B185" s="642"/>
      <c r="C185" s="74" t="s">
        <v>129</v>
      </c>
      <c r="D185" s="630"/>
      <c r="E185" s="631"/>
      <c r="F185" s="630"/>
      <c r="G185" s="632"/>
      <c r="H185" s="305"/>
    </row>
    <row r="186" spans="2:8" x14ac:dyDescent="0.25">
      <c r="B186" s="639" t="s">
        <v>37</v>
      </c>
      <c r="C186" s="71" t="s">
        <v>128</v>
      </c>
      <c r="D186" s="306"/>
      <c r="E186" s="306"/>
      <c r="F186" s="306"/>
      <c r="G186" s="307"/>
      <c r="H186" s="300">
        <f>((+E186-D186)+(G186-F186))*24</f>
        <v>0</v>
      </c>
    </row>
    <row r="187" spans="2:8" ht="15.75" thickBot="1" x14ac:dyDescent="0.3">
      <c r="B187" s="640"/>
      <c r="C187" s="72" t="s">
        <v>129</v>
      </c>
      <c r="D187" s="630"/>
      <c r="E187" s="631"/>
      <c r="F187" s="630"/>
      <c r="G187" s="632"/>
      <c r="H187" s="301"/>
    </row>
    <row r="188" spans="2:8" x14ac:dyDescent="0.25">
      <c r="B188" s="639" t="s">
        <v>38</v>
      </c>
      <c r="C188" s="71" t="s">
        <v>128</v>
      </c>
      <c r="D188" s="306"/>
      <c r="E188" s="306"/>
      <c r="F188" s="306"/>
      <c r="G188" s="307"/>
      <c r="H188" s="300">
        <f>((+E188-D188)+(G188-F188))*24</f>
        <v>0</v>
      </c>
    </row>
    <row r="189" spans="2:8" ht="15.75" thickBot="1" x14ac:dyDescent="0.3">
      <c r="B189" s="640"/>
      <c r="C189" s="72" t="s">
        <v>129</v>
      </c>
      <c r="D189" s="630"/>
      <c r="E189" s="631"/>
      <c r="F189" s="630"/>
      <c r="G189" s="632"/>
      <c r="H189" s="301"/>
    </row>
    <row r="190" spans="2:8" ht="15.75" thickBot="1" x14ac:dyDescent="0.3"/>
    <row r="191" spans="2:8" x14ac:dyDescent="0.25">
      <c r="B191" s="645" t="s">
        <v>39</v>
      </c>
      <c r="C191" s="646"/>
      <c r="D191" s="637"/>
      <c r="E191" s="638"/>
      <c r="F191" s="638"/>
      <c r="G191" s="638"/>
      <c r="H191" s="295">
        <f>SUM(H193:H205)</f>
        <v>0</v>
      </c>
    </row>
    <row r="192" spans="2:8" x14ac:dyDescent="0.25">
      <c r="B192" s="643" t="s">
        <v>130</v>
      </c>
      <c r="C192" s="644"/>
      <c r="D192" s="633"/>
      <c r="E192" s="634"/>
      <c r="F192" s="634"/>
      <c r="G192" s="634"/>
      <c r="H192" s="296">
        <f>SUM(H195:H206)</f>
        <v>0</v>
      </c>
    </row>
    <row r="193" spans="2:8" ht="30" x14ac:dyDescent="0.25">
      <c r="B193" s="590" t="s">
        <v>126</v>
      </c>
      <c r="C193" s="265"/>
      <c r="D193" s="635" t="s">
        <v>131</v>
      </c>
      <c r="E193" s="635"/>
      <c r="F193" s="635" t="s">
        <v>132</v>
      </c>
      <c r="G193" s="636"/>
      <c r="H193" s="288" t="s">
        <v>127</v>
      </c>
    </row>
    <row r="194" spans="2:8" ht="15.75" thickBot="1" x14ac:dyDescent="0.3">
      <c r="B194" s="292"/>
      <c r="C194" s="289"/>
      <c r="D194" s="31" t="s">
        <v>133</v>
      </c>
      <c r="E194" s="31" t="s">
        <v>134</v>
      </c>
      <c r="F194" s="31" t="s">
        <v>133</v>
      </c>
      <c r="G194" s="32" t="s">
        <v>134</v>
      </c>
      <c r="H194" s="290"/>
    </row>
    <row r="195" spans="2:8" x14ac:dyDescent="0.25">
      <c r="B195" s="639" t="s">
        <v>33</v>
      </c>
      <c r="C195" s="71" t="s">
        <v>128</v>
      </c>
      <c r="D195" s="297"/>
      <c r="E195" s="297"/>
      <c r="F195" s="298"/>
      <c r="G195" s="299"/>
      <c r="H195" s="300">
        <f>((+E195-D195)+(G195-F195))*24</f>
        <v>0</v>
      </c>
    </row>
    <row r="196" spans="2:8" ht="15.75" thickBot="1" x14ac:dyDescent="0.3">
      <c r="B196" s="640"/>
      <c r="C196" s="72" t="s">
        <v>129</v>
      </c>
      <c r="D196" s="630"/>
      <c r="E196" s="631"/>
      <c r="F196" s="630"/>
      <c r="G196" s="632"/>
      <c r="H196" s="301"/>
    </row>
    <row r="197" spans="2:8" x14ac:dyDescent="0.25">
      <c r="B197" s="641" t="s">
        <v>34</v>
      </c>
      <c r="C197" s="73" t="s">
        <v>128</v>
      </c>
      <c r="D197" s="303"/>
      <c r="E197" s="303"/>
      <c r="F197" s="302"/>
      <c r="G197" s="577"/>
      <c r="H197" s="300">
        <f>((+E197-D197)+(G197-F197))*24</f>
        <v>0</v>
      </c>
    </row>
    <row r="198" spans="2:8" ht="15.75" thickBot="1" x14ac:dyDescent="0.3">
      <c r="B198" s="642"/>
      <c r="C198" s="74" t="s">
        <v>129</v>
      </c>
      <c r="D198" s="630"/>
      <c r="E198" s="631"/>
      <c r="F198" s="630"/>
      <c r="G198" s="632"/>
      <c r="H198" s="305"/>
    </row>
    <row r="199" spans="2:8" x14ac:dyDescent="0.25">
      <c r="B199" s="639" t="s">
        <v>35</v>
      </c>
      <c r="C199" s="71" t="s">
        <v>128</v>
      </c>
      <c r="D199" s="306"/>
      <c r="E199" s="306"/>
      <c r="F199" s="306"/>
      <c r="G199" s="307"/>
      <c r="H199" s="300">
        <f>((+E199-D199)+(G199-F199))*24</f>
        <v>0</v>
      </c>
    </row>
    <row r="200" spans="2:8" ht="15.75" thickBot="1" x14ac:dyDescent="0.3">
      <c r="B200" s="640"/>
      <c r="C200" s="72" t="s">
        <v>129</v>
      </c>
      <c r="D200" s="630"/>
      <c r="E200" s="631"/>
      <c r="F200" s="630"/>
      <c r="G200" s="632"/>
      <c r="H200" s="301"/>
    </row>
    <row r="201" spans="2:8" x14ac:dyDescent="0.25">
      <c r="B201" s="641" t="s">
        <v>36</v>
      </c>
      <c r="C201" s="73" t="s">
        <v>128</v>
      </c>
      <c r="D201" s="303"/>
      <c r="E201" s="303"/>
      <c r="F201" s="302"/>
      <c r="G201" s="577"/>
      <c r="H201" s="300">
        <f>((+E201-D201)+(G201-F201))*24</f>
        <v>0</v>
      </c>
    </row>
    <row r="202" spans="2:8" ht="15.75" thickBot="1" x14ac:dyDescent="0.3">
      <c r="B202" s="642"/>
      <c r="C202" s="74" t="s">
        <v>129</v>
      </c>
      <c r="D202" s="630"/>
      <c r="E202" s="631"/>
      <c r="F202" s="630"/>
      <c r="G202" s="632"/>
      <c r="H202" s="305"/>
    </row>
    <row r="203" spans="2:8" x14ac:dyDescent="0.25">
      <c r="B203" s="639" t="s">
        <v>37</v>
      </c>
      <c r="C203" s="71" t="s">
        <v>128</v>
      </c>
      <c r="D203" s="306"/>
      <c r="E203" s="306"/>
      <c r="F203" s="306"/>
      <c r="G203" s="307"/>
      <c r="H203" s="300">
        <f>((+E203-D203)+(G203-F203))*24</f>
        <v>0</v>
      </c>
    </row>
    <row r="204" spans="2:8" ht="15.75" thickBot="1" x14ac:dyDescent="0.3">
      <c r="B204" s="640"/>
      <c r="C204" s="72" t="s">
        <v>129</v>
      </c>
      <c r="D204" s="630"/>
      <c r="E204" s="631"/>
      <c r="F204" s="630"/>
      <c r="G204" s="632"/>
      <c r="H204" s="301"/>
    </row>
    <row r="205" spans="2:8" x14ac:dyDescent="0.25">
      <c r="B205" s="639" t="s">
        <v>38</v>
      </c>
      <c r="C205" s="71" t="s">
        <v>128</v>
      </c>
      <c r="D205" s="306"/>
      <c r="E205" s="306"/>
      <c r="F205" s="306"/>
      <c r="G205" s="307"/>
      <c r="H205" s="300">
        <f>((+E205-D205)+(G205-F205))*24</f>
        <v>0</v>
      </c>
    </row>
    <row r="206" spans="2:8" ht="15.75" thickBot="1" x14ac:dyDescent="0.3">
      <c r="B206" s="640"/>
      <c r="C206" s="72" t="s">
        <v>129</v>
      </c>
      <c r="D206" s="630"/>
      <c r="E206" s="631"/>
      <c r="F206" s="630"/>
      <c r="G206" s="632"/>
      <c r="H206" s="301"/>
    </row>
  </sheetData>
  <sheetProtection password="8A10" sheet="1" objects="1" scenarios="1" selectLockedCells="1"/>
  <mergeCells count="290">
    <mergeCell ref="B203:B204"/>
    <mergeCell ref="D204:E204"/>
    <mergeCell ref="F204:G204"/>
    <mergeCell ref="B205:B206"/>
    <mergeCell ref="D206:E206"/>
    <mergeCell ref="F206:G206"/>
    <mergeCell ref="B197:B198"/>
    <mergeCell ref="D198:E198"/>
    <mergeCell ref="F198:G198"/>
    <mergeCell ref="B199:B200"/>
    <mergeCell ref="D200:E200"/>
    <mergeCell ref="F200:G200"/>
    <mergeCell ref="B201:B202"/>
    <mergeCell ref="D202:E202"/>
    <mergeCell ref="F202:G202"/>
    <mergeCell ref="B191:C191"/>
    <mergeCell ref="D191:G191"/>
    <mergeCell ref="B192:C192"/>
    <mergeCell ref="D192:G192"/>
    <mergeCell ref="D193:E193"/>
    <mergeCell ref="F193:G193"/>
    <mergeCell ref="B195:B196"/>
    <mergeCell ref="D196:E196"/>
    <mergeCell ref="F196:G196"/>
    <mergeCell ref="B184:B185"/>
    <mergeCell ref="D185:E185"/>
    <mergeCell ref="F185:G185"/>
    <mergeCell ref="B186:B187"/>
    <mergeCell ref="D187:E187"/>
    <mergeCell ref="F187:G187"/>
    <mergeCell ref="B188:B189"/>
    <mergeCell ref="D189:E189"/>
    <mergeCell ref="F189:G189"/>
    <mergeCell ref="D176:E176"/>
    <mergeCell ref="F176:G176"/>
    <mergeCell ref="B178:B179"/>
    <mergeCell ref="D179:E179"/>
    <mergeCell ref="F179:G179"/>
    <mergeCell ref="B180:B181"/>
    <mergeCell ref="D181:E181"/>
    <mergeCell ref="F181:G181"/>
    <mergeCell ref="B182:B183"/>
    <mergeCell ref="D183:E183"/>
    <mergeCell ref="F183:G183"/>
    <mergeCell ref="B169:B170"/>
    <mergeCell ref="D170:E170"/>
    <mergeCell ref="F170:G170"/>
    <mergeCell ref="B171:B172"/>
    <mergeCell ref="D172:E172"/>
    <mergeCell ref="F172:G172"/>
    <mergeCell ref="B174:C174"/>
    <mergeCell ref="D174:G174"/>
    <mergeCell ref="B175:C175"/>
    <mergeCell ref="D175:G175"/>
    <mergeCell ref="B163:B164"/>
    <mergeCell ref="D164:E164"/>
    <mergeCell ref="F164:G164"/>
    <mergeCell ref="B165:B166"/>
    <mergeCell ref="D166:E166"/>
    <mergeCell ref="F166:G166"/>
    <mergeCell ref="B167:B168"/>
    <mergeCell ref="D168:E168"/>
    <mergeCell ref="F168:G168"/>
    <mergeCell ref="B157:C157"/>
    <mergeCell ref="D157:G157"/>
    <mergeCell ref="B158:C158"/>
    <mergeCell ref="D158:G158"/>
    <mergeCell ref="D159:E159"/>
    <mergeCell ref="F159:G159"/>
    <mergeCell ref="B161:B162"/>
    <mergeCell ref="D162:E162"/>
    <mergeCell ref="F162:G162"/>
    <mergeCell ref="B2:H2"/>
    <mergeCell ref="B69:B70"/>
    <mergeCell ref="B67:B68"/>
    <mergeCell ref="D68:E68"/>
    <mergeCell ref="F68:G68"/>
    <mergeCell ref="B65:B66"/>
    <mergeCell ref="B63:B64"/>
    <mergeCell ref="D64:E64"/>
    <mergeCell ref="F64:G64"/>
    <mergeCell ref="B61:B62"/>
    <mergeCell ref="B56:C56"/>
    <mergeCell ref="D57:E57"/>
    <mergeCell ref="F57:G57"/>
    <mergeCell ref="B52:B53"/>
    <mergeCell ref="B29:B30"/>
    <mergeCell ref="B31:B32"/>
    <mergeCell ref="B8:B9"/>
    <mergeCell ref="B10:B11"/>
    <mergeCell ref="B12:B13"/>
    <mergeCell ref="B14:B15"/>
    <mergeCell ref="B16:B17"/>
    <mergeCell ref="B18:B19"/>
    <mergeCell ref="D4:G4"/>
    <mergeCell ref="D15:E15"/>
    <mergeCell ref="B5:C5"/>
    <mergeCell ref="B4:C4"/>
    <mergeCell ref="B42:B43"/>
    <mergeCell ref="D43:E43"/>
    <mergeCell ref="F43:G43"/>
    <mergeCell ref="B33:B34"/>
    <mergeCell ref="B35:B36"/>
    <mergeCell ref="B38:C38"/>
    <mergeCell ref="D38:G38"/>
    <mergeCell ref="B39:C39"/>
    <mergeCell ref="D34:E34"/>
    <mergeCell ref="F34:G34"/>
    <mergeCell ref="D36:E36"/>
    <mergeCell ref="F36:G36"/>
    <mergeCell ref="D39:G39"/>
    <mergeCell ref="D40:E40"/>
    <mergeCell ref="F40:G40"/>
    <mergeCell ref="D30:E30"/>
    <mergeCell ref="B6:B7"/>
    <mergeCell ref="F30:G30"/>
    <mergeCell ref="D32:E32"/>
    <mergeCell ref="F32:G32"/>
    <mergeCell ref="D5:G5"/>
    <mergeCell ref="B21:C21"/>
    <mergeCell ref="B59:B60"/>
    <mergeCell ref="D60:E60"/>
    <mergeCell ref="F60:G60"/>
    <mergeCell ref="D66:E66"/>
    <mergeCell ref="F66:G66"/>
    <mergeCell ref="B44:B45"/>
    <mergeCell ref="B46:B47"/>
    <mergeCell ref="B48:B49"/>
    <mergeCell ref="B50:B51"/>
    <mergeCell ref="B55:C55"/>
    <mergeCell ref="D55:G55"/>
    <mergeCell ref="D47:E47"/>
    <mergeCell ref="F47:G47"/>
    <mergeCell ref="D49:E49"/>
    <mergeCell ref="F49:G49"/>
    <mergeCell ref="D51:E51"/>
    <mergeCell ref="F51:G51"/>
    <mergeCell ref="D45:E45"/>
    <mergeCell ref="F45:G45"/>
    <mergeCell ref="D53:E53"/>
    <mergeCell ref="F53:G53"/>
    <mergeCell ref="B76:B77"/>
    <mergeCell ref="D77:E77"/>
    <mergeCell ref="F77:G77"/>
    <mergeCell ref="B78:B79"/>
    <mergeCell ref="D79:E79"/>
    <mergeCell ref="F79:G79"/>
    <mergeCell ref="B72:C72"/>
    <mergeCell ref="D72:G72"/>
    <mergeCell ref="B73:C73"/>
    <mergeCell ref="D74:E74"/>
    <mergeCell ref="F74:G74"/>
    <mergeCell ref="D73:G73"/>
    <mergeCell ref="B80:B81"/>
    <mergeCell ref="B82:B83"/>
    <mergeCell ref="B84:B85"/>
    <mergeCell ref="B86:B87"/>
    <mergeCell ref="B89:C89"/>
    <mergeCell ref="D89:G89"/>
    <mergeCell ref="D81:E81"/>
    <mergeCell ref="F81:G81"/>
    <mergeCell ref="D85:E85"/>
    <mergeCell ref="F85:G85"/>
    <mergeCell ref="D87:E87"/>
    <mergeCell ref="F87:G87"/>
    <mergeCell ref="B93:B94"/>
    <mergeCell ref="D94:E94"/>
    <mergeCell ref="F94:G94"/>
    <mergeCell ref="B95:B96"/>
    <mergeCell ref="B90:C90"/>
    <mergeCell ref="D91:E91"/>
    <mergeCell ref="F91:G91"/>
    <mergeCell ref="D90:G90"/>
    <mergeCell ref="D96:E96"/>
    <mergeCell ref="F96:G96"/>
    <mergeCell ref="B107:C107"/>
    <mergeCell ref="D108:E108"/>
    <mergeCell ref="F108:G108"/>
    <mergeCell ref="D107:G107"/>
    <mergeCell ref="D113:E113"/>
    <mergeCell ref="F113:G113"/>
    <mergeCell ref="B97:B98"/>
    <mergeCell ref="B99:B100"/>
    <mergeCell ref="B101:B102"/>
    <mergeCell ref="B103:B104"/>
    <mergeCell ref="B106:C106"/>
    <mergeCell ref="D106:G106"/>
    <mergeCell ref="D98:E98"/>
    <mergeCell ref="F98:G98"/>
    <mergeCell ref="D100:E100"/>
    <mergeCell ref="F100:G100"/>
    <mergeCell ref="D102:E102"/>
    <mergeCell ref="F102:G102"/>
    <mergeCell ref="D104:E104"/>
    <mergeCell ref="F104:G104"/>
    <mergeCell ref="D117:E117"/>
    <mergeCell ref="F117:G117"/>
    <mergeCell ref="D119:E119"/>
    <mergeCell ref="F119:G119"/>
    <mergeCell ref="D121:E121"/>
    <mergeCell ref="F121:G121"/>
    <mergeCell ref="D124:G124"/>
    <mergeCell ref="D130:E130"/>
    <mergeCell ref="B110:B111"/>
    <mergeCell ref="D111:E111"/>
    <mergeCell ref="F111:G111"/>
    <mergeCell ref="B112:B113"/>
    <mergeCell ref="B150:B151"/>
    <mergeCell ref="B152:B153"/>
    <mergeCell ref="B154:B155"/>
    <mergeCell ref="D13:E13"/>
    <mergeCell ref="F13:G13"/>
    <mergeCell ref="B144:B145"/>
    <mergeCell ref="D145:E145"/>
    <mergeCell ref="F145:G145"/>
    <mergeCell ref="B146:B147"/>
    <mergeCell ref="B141:C141"/>
    <mergeCell ref="D142:E142"/>
    <mergeCell ref="F142:G142"/>
    <mergeCell ref="B131:B132"/>
    <mergeCell ref="B133:B134"/>
    <mergeCell ref="B135:B136"/>
    <mergeCell ref="B137:B138"/>
    <mergeCell ref="B140:C140"/>
    <mergeCell ref="D140:G140"/>
    <mergeCell ref="D132:E132"/>
    <mergeCell ref="F132:G132"/>
    <mergeCell ref="B127:B128"/>
    <mergeCell ref="D128:E128"/>
    <mergeCell ref="F128:G128"/>
    <mergeCell ref="B129:B130"/>
    <mergeCell ref="F19:G19"/>
    <mergeCell ref="B25:B26"/>
    <mergeCell ref="D26:E26"/>
    <mergeCell ref="F26:G26"/>
    <mergeCell ref="B27:B28"/>
    <mergeCell ref="B22:C22"/>
    <mergeCell ref="D23:E23"/>
    <mergeCell ref="F23:G23"/>
    <mergeCell ref="B148:B149"/>
    <mergeCell ref="D134:E134"/>
    <mergeCell ref="F134:G134"/>
    <mergeCell ref="D136:E136"/>
    <mergeCell ref="F136:G136"/>
    <mergeCell ref="B124:C124"/>
    <mergeCell ref="D125:E125"/>
    <mergeCell ref="F125:G125"/>
    <mergeCell ref="B114:B115"/>
    <mergeCell ref="B116:B117"/>
    <mergeCell ref="B118:B119"/>
    <mergeCell ref="B120:B121"/>
    <mergeCell ref="B123:C123"/>
    <mergeCell ref="D123:G123"/>
    <mergeCell ref="D115:E115"/>
    <mergeCell ref="F115:G115"/>
    <mergeCell ref="F6:G6"/>
    <mergeCell ref="D6:E6"/>
    <mergeCell ref="D9:E9"/>
    <mergeCell ref="D11:E11"/>
    <mergeCell ref="F130:G130"/>
    <mergeCell ref="D138:E138"/>
    <mergeCell ref="F138:G138"/>
    <mergeCell ref="D56:G56"/>
    <mergeCell ref="D62:E62"/>
    <mergeCell ref="F62:G62"/>
    <mergeCell ref="D83:E83"/>
    <mergeCell ref="F83:G83"/>
    <mergeCell ref="D70:E70"/>
    <mergeCell ref="F70:G70"/>
    <mergeCell ref="F9:G9"/>
    <mergeCell ref="F15:G15"/>
    <mergeCell ref="F11:G11"/>
    <mergeCell ref="D21:G21"/>
    <mergeCell ref="D22:G22"/>
    <mergeCell ref="D28:E28"/>
    <mergeCell ref="F28:G28"/>
    <mergeCell ref="D17:E17"/>
    <mergeCell ref="F17:G17"/>
    <mergeCell ref="D19:E19"/>
    <mergeCell ref="D155:E155"/>
    <mergeCell ref="F155:G155"/>
    <mergeCell ref="D149:E149"/>
    <mergeCell ref="F149:G149"/>
    <mergeCell ref="D151:E151"/>
    <mergeCell ref="F151:G151"/>
    <mergeCell ref="D141:G141"/>
    <mergeCell ref="D147:E147"/>
    <mergeCell ref="F147:G147"/>
    <mergeCell ref="D153:E153"/>
    <mergeCell ref="F153:G153"/>
  </mergeCells>
  <conditionalFormatting sqref="D4:G4">
    <cfRule type="cellIs" dxfId="65" priority="50" operator="equal">
      <formula>""</formula>
    </cfRule>
  </conditionalFormatting>
  <conditionalFormatting sqref="D21:G21">
    <cfRule type="cellIs" dxfId="64" priority="49" operator="equal">
      <formula>""</formula>
    </cfRule>
  </conditionalFormatting>
  <conditionalFormatting sqref="D38:G38">
    <cfRule type="cellIs" dxfId="63" priority="48" operator="equal">
      <formula>""</formula>
    </cfRule>
  </conditionalFormatting>
  <conditionalFormatting sqref="D55:G55">
    <cfRule type="cellIs" dxfId="62" priority="47" operator="equal">
      <formula>""</formula>
    </cfRule>
  </conditionalFormatting>
  <conditionalFormatting sqref="D72:G72">
    <cfRule type="cellIs" dxfId="61" priority="46" operator="equal">
      <formula>""</formula>
    </cfRule>
  </conditionalFormatting>
  <conditionalFormatting sqref="D89:G89">
    <cfRule type="cellIs" dxfId="60" priority="45" operator="equal">
      <formula>""</formula>
    </cfRule>
  </conditionalFormatting>
  <conditionalFormatting sqref="D106:G106">
    <cfRule type="cellIs" dxfId="59" priority="44" operator="equal">
      <formula>""</formula>
    </cfRule>
  </conditionalFormatting>
  <conditionalFormatting sqref="D123:G123">
    <cfRule type="cellIs" dxfId="58" priority="43" operator="equal">
      <formula>""</formula>
    </cfRule>
  </conditionalFormatting>
  <conditionalFormatting sqref="D140:G140">
    <cfRule type="cellIs" dxfId="57" priority="42" operator="equal">
      <formula>""</formula>
    </cfRule>
  </conditionalFormatting>
  <conditionalFormatting sqref="D21:G21">
    <cfRule type="cellIs" dxfId="56" priority="41" operator="equal">
      <formula>""</formula>
    </cfRule>
  </conditionalFormatting>
  <conditionalFormatting sqref="D38:G38">
    <cfRule type="cellIs" dxfId="55" priority="40" operator="equal">
      <formula>""</formula>
    </cfRule>
  </conditionalFormatting>
  <conditionalFormatting sqref="D55:G55">
    <cfRule type="cellIs" dxfId="54" priority="39" operator="equal">
      <formula>""</formula>
    </cfRule>
  </conditionalFormatting>
  <conditionalFormatting sqref="D21:G21">
    <cfRule type="cellIs" dxfId="53" priority="38" operator="equal">
      <formula>""</formula>
    </cfRule>
  </conditionalFormatting>
  <conditionalFormatting sqref="D38:G38">
    <cfRule type="cellIs" dxfId="52" priority="37" operator="equal">
      <formula>""</formula>
    </cfRule>
  </conditionalFormatting>
  <conditionalFormatting sqref="D55:G55">
    <cfRule type="cellIs" dxfId="51" priority="36" operator="equal">
      <formula>""</formula>
    </cfRule>
  </conditionalFormatting>
  <conditionalFormatting sqref="D72:G72">
    <cfRule type="cellIs" dxfId="50" priority="35" operator="equal">
      <formula>""</formula>
    </cfRule>
  </conditionalFormatting>
  <conditionalFormatting sqref="D89:G89">
    <cfRule type="cellIs" dxfId="49" priority="34" operator="equal">
      <formula>""</formula>
    </cfRule>
  </conditionalFormatting>
  <conditionalFormatting sqref="D55:G55">
    <cfRule type="cellIs" dxfId="48" priority="33" operator="equal">
      <formula>""</formula>
    </cfRule>
  </conditionalFormatting>
  <conditionalFormatting sqref="D72:G72">
    <cfRule type="cellIs" dxfId="47" priority="32" operator="equal">
      <formula>""</formula>
    </cfRule>
  </conditionalFormatting>
  <conditionalFormatting sqref="D89:G89">
    <cfRule type="cellIs" dxfId="46" priority="31" operator="equal">
      <formula>""</formula>
    </cfRule>
  </conditionalFormatting>
  <conditionalFormatting sqref="D106:G106">
    <cfRule type="cellIs" dxfId="45" priority="30" operator="equal">
      <formula>""</formula>
    </cfRule>
  </conditionalFormatting>
  <conditionalFormatting sqref="D123:G123">
    <cfRule type="cellIs" dxfId="44" priority="29" operator="equal">
      <formula>""</formula>
    </cfRule>
  </conditionalFormatting>
  <conditionalFormatting sqref="D4:G4">
    <cfRule type="cellIs" dxfId="43" priority="28" operator="equal">
      <formula>""</formula>
    </cfRule>
  </conditionalFormatting>
  <conditionalFormatting sqref="D21:G21">
    <cfRule type="cellIs" dxfId="42" priority="27" operator="equal">
      <formula>""</formula>
    </cfRule>
  </conditionalFormatting>
  <conditionalFormatting sqref="D21:G21">
    <cfRule type="cellIs" dxfId="41" priority="26" operator="equal">
      <formula>""</formula>
    </cfRule>
  </conditionalFormatting>
  <conditionalFormatting sqref="D21:G21">
    <cfRule type="cellIs" dxfId="40" priority="25" operator="equal">
      <formula>""</formula>
    </cfRule>
  </conditionalFormatting>
  <conditionalFormatting sqref="D38:G38">
    <cfRule type="cellIs" dxfId="39" priority="24" operator="equal">
      <formula>""</formula>
    </cfRule>
  </conditionalFormatting>
  <conditionalFormatting sqref="D38:G38">
    <cfRule type="cellIs" dxfId="38" priority="23" operator="equal">
      <formula>""</formula>
    </cfRule>
  </conditionalFormatting>
  <conditionalFormatting sqref="D38:G38">
    <cfRule type="cellIs" dxfId="37" priority="22" operator="equal">
      <formula>""</formula>
    </cfRule>
  </conditionalFormatting>
  <conditionalFormatting sqref="D55:G55">
    <cfRule type="cellIs" dxfId="36" priority="21" operator="equal">
      <formula>""</formula>
    </cfRule>
  </conditionalFormatting>
  <conditionalFormatting sqref="D55:G55">
    <cfRule type="cellIs" dxfId="35" priority="20" operator="equal">
      <formula>""</formula>
    </cfRule>
  </conditionalFormatting>
  <conditionalFormatting sqref="D55:G55">
    <cfRule type="cellIs" dxfId="34" priority="19" operator="equal">
      <formula>""</formula>
    </cfRule>
  </conditionalFormatting>
  <conditionalFormatting sqref="D55:G55">
    <cfRule type="cellIs" dxfId="33" priority="18" operator="equal">
      <formula>""</formula>
    </cfRule>
  </conditionalFormatting>
  <conditionalFormatting sqref="D72:G72">
    <cfRule type="cellIs" dxfId="32" priority="17" operator="equal">
      <formula>""</formula>
    </cfRule>
  </conditionalFormatting>
  <conditionalFormatting sqref="D72:G72">
    <cfRule type="cellIs" dxfId="31" priority="16" operator="equal">
      <formula>""</formula>
    </cfRule>
  </conditionalFormatting>
  <conditionalFormatting sqref="D72:G72">
    <cfRule type="cellIs" dxfId="30" priority="15" operator="equal">
      <formula>""</formula>
    </cfRule>
  </conditionalFormatting>
  <conditionalFormatting sqref="D89:G89">
    <cfRule type="cellIs" dxfId="29" priority="14" operator="equal">
      <formula>""</formula>
    </cfRule>
  </conditionalFormatting>
  <conditionalFormatting sqref="D89:G89">
    <cfRule type="cellIs" dxfId="28" priority="13" operator="equal">
      <formula>""</formula>
    </cfRule>
  </conditionalFormatting>
  <conditionalFormatting sqref="D89:G89">
    <cfRule type="cellIs" dxfId="27" priority="12" operator="equal">
      <formula>""</formula>
    </cfRule>
  </conditionalFormatting>
  <conditionalFormatting sqref="D106:G106">
    <cfRule type="cellIs" dxfId="26" priority="11" operator="equal">
      <formula>""</formula>
    </cfRule>
  </conditionalFormatting>
  <conditionalFormatting sqref="D106:G106">
    <cfRule type="cellIs" dxfId="25" priority="10" operator="equal">
      <formula>""</formula>
    </cfRule>
  </conditionalFormatting>
  <conditionalFormatting sqref="D123:G123">
    <cfRule type="cellIs" dxfId="24" priority="9" operator="equal">
      <formula>""</formula>
    </cfRule>
  </conditionalFormatting>
  <conditionalFormatting sqref="D123:G123">
    <cfRule type="cellIs" dxfId="23" priority="8" operator="equal">
      <formula>""</formula>
    </cfRule>
  </conditionalFormatting>
  <conditionalFormatting sqref="D140:G140">
    <cfRule type="cellIs" dxfId="22" priority="7" operator="equal">
      <formula>""</formula>
    </cfRule>
  </conditionalFormatting>
  <conditionalFormatting sqref="D157:G157">
    <cfRule type="cellIs" dxfId="21" priority="6" operator="equal">
      <formula>""</formula>
    </cfRule>
  </conditionalFormatting>
  <conditionalFormatting sqref="D157:G157">
    <cfRule type="cellIs" dxfId="20" priority="5" operator="equal">
      <formula>""</formula>
    </cfRule>
  </conditionalFormatting>
  <conditionalFormatting sqref="D174:G174">
    <cfRule type="cellIs" dxfId="19" priority="4" operator="equal">
      <formula>""</formula>
    </cfRule>
  </conditionalFormatting>
  <conditionalFormatting sqref="D174:G174">
    <cfRule type="cellIs" dxfId="18" priority="3" operator="equal">
      <formula>""</formula>
    </cfRule>
  </conditionalFormatting>
  <conditionalFormatting sqref="D191:G191">
    <cfRule type="cellIs" dxfId="17" priority="2" operator="equal">
      <formula>""</formula>
    </cfRule>
  </conditionalFormatting>
  <conditionalFormatting sqref="D191:G191">
    <cfRule type="cellIs" dxfId="16" priority="1" operator="equal">
      <formula>""</formula>
    </cfRule>
  </conditionalFormatting>
  <dataValidations count="1">
    <dataValidation type="list" allowBlank="1" showInputMessage="1" showErrorMessage="1" sqref="D4:G4 D123:G123 D106:G106 D89:G89 D72:G72 D55:G55 D38:G38 D21:G21 D140:G140 D157:G157 D174:G174 D191:G191" xr:uid="{00000000-0002-0000-0400-000000000000}">
      <formula1>Kategorija</formula1>
    </dataValidation>
  </dataValidation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3"/>
  </sheetPr>
  <dimension ref="B2:S46"/>
  <sheetViews>
    <sheetView showGridLines="0" showZeros="0" topLeftCell="A19" workbookViewId="0">
      <selection activeCell="R7" sqref="R7:R15"/>
    </sheetView>
  </sheetViews>
  <sheetFormatPr defaultRowHeight="15" x14ac:dyDescent="0.25"/>
  <cols>
    <col min="1" max="1" width="4.5703125" style="121" customWidth="1"/>
    <col min="2" max="2" width="5.140625" style="121" customWidth="1"/>
    <col min="3" max="3" width="22.85546875" style="121" customWidth="1"/>
    <col min="4" max="4" width="13" style="121" customWidth="1"/>
    <col min="5" max="5" width="18.7109375" style="121" bestFit="1" customWidth="1"/>
    <col min="6" max="7" width="13" style="121" customWidth="1"/>
    <col min="8" max="8" width="12.7109375" style="121" customWidth="1"/>
    <col min="9" max="9" width="11.85546875" style="121" customWidth="1"/>
    <col min="10" max="10" width="14.5703125" style="121" customWidth="1"/>
    <col min="11" max="11" width="12" style="121" customWidth="1"/>
    <col min="12" max="12" width="11.42578125" style="121" customWidth="1"/>
    <col min="13" max="13" width="12.140625" style="121" bestFit="1" customWidth="1"/>
    <col min="14" max="14" width="16" style="121" bestFit="1" customWidth="1"/>
    <col min="15" max="15" width="13.28515625" style="121" bestFit="1" customWidth="1"/>
    <col min="16" max="16" width="12.140625" style="121" customWidth="1"/>
    <col min="17" max="17" width="13.28515625" style="121" bestFit="1" customWidth="1"/>
    <col min="18" max="18" width="12.140625" style="121" customWidth="1"/>
    <col min="19" max="19" width="14.5703125" style="121" customWidth="1"/>
    <col min="20" max="16384" width="9.140625" style="121"/>
  </cols>
  <sheetData>
    <row r="2" spans="2:19" x14ac:dyDescent="0.25">
      <c r="B2" s="658" t="s">
        <v>157</v>
      </c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  <c r="N2" s="659"/>
      <c r="O2" s="659"/>
      <c r="P2" s="659"/>
      <c r="Q2" s="659"/>
      <c r="R2" s="659"/>
      <c r="S2" s="660"/>
    </row>
    <row r="4" spans="2:19" ht="15" customHeight="1" x14ac:dyDescent="0.25">
      <c r="B4" s="613" t="s">
        <v>155</v>
      </c>
      <c r="C4" s="614"/>
      <c r="D4" s="614"/>
      <c r="E4" s="614"/>
      <c r="F4" s="614"/>
      <c r="G4" s="614"/>
      <c r="H4" s="614"/>
      <c r="I4" s="614"/>
      <c r="J4" s="614"/>
      <c r="K4" s="614"/>
      <c r="L4" s="614"/>
      <c r="M4" s="614"/>
      <c r="N4" s="614"/>
      <c r="O4" s="614"/>
      <c r="P4" s="614"/>
      <c r="Q4" s="614"/>
      <c r="R4" s="614"/>
      <c r="S4" s="615"/>
    </row>
    <row r="5" spans="2:19" ht="15" customHeight="1" x14ac:dyDescent="0.25">
      <c r="B5" s="648" t="s">
        <v>161</v>
      </c>
      <c r="C5" s="648" t="s">
        <v>17</v>
      </c>
      <c r="D5" s="650" t="s">
        <v>39</v>
      </c>
      <c r="E5" s="648" t="s">
        <v>152</v>
      </c>
      <c r="F5" s="648" t="s">
        <v>153</v>
      </c>
      <c r="G5" s="652" t="s">
        <v>267</v>
      </c>
      <c r="H5" s="653"/>
      <c r="I5" s="653"/>
      <c r="J5" s="654"/>
      <c r="K5" s="655" t="s">
        <v>115</v>
      </c>
      <c r="L5" s="656"/>
      <c r="M5" s="656"/>
      <c r="N5" s="657"/>
      <c r="O5" s="661" t="s">
        <v>151</v>
      </c>
      <c r="P5" s="653"/>
      <c r="Q5" s="662"/>
      <c r="R5" s="648" t="s">
        <v>85</v>
      </c>
      <c r="S5" s="648" t="s">
        <v>159</v>
      </c>
    </row>
    <row r="6" spans="2:19" ht="75" x14ac:dyDescent="0.25">
      <c r="B6" s="649"/>
      <c r="C6" s="649"/>
      <c r="D6" s="651"/>
      <c r="E6" s="649"/>
      <c r="F6" s="649"/>
      <c r="G6" s="199" t="s">
        <v>220</v>
      </c>
      <c r="H6" s="201" t="s">
        <v>270</v>
      </c>
      <c r="I6" s="201" t="s">
        <v>85</v>
      </c>
      <c r="J6" s="323" t="s">
        <v>268</v>
      </c>
      <c r="K6" s="200" t="s">
        <v>154</v>
      </c>
      <c r="L6" s="75" t="s">
        <v>270</v>
      </c>
      <c r="M6" s="75" t="s">
        <v>85</v>
      </c>
      <c r="N6" s="324" t="s">
        <v>269</v>
      </c>
      <c r="O6" s="75" t="s">
        <v>203</v>
      </c>
      <c r="P6" s="75" t="s">
        <v>150</v>
      </c>
      <c r="Q6" s="75" t="s">
        <v>158</v>
      </c>
      <c r="R6" s="649"/>
      <c r="S6" s="649"/>
    </row>
    <row r="7" spans="2:19" s="176" customFormat="1" x14ac:dyDescent="0.25">
      <c r="B7" s="327">
        <f>IF(C7&lt;&gt;"",1,"")</f>
        <v>1</v>
      </c>
      <c r="C7" s="328">
        <f>+'Termini treninga'!D5</f>
        <v>0</v>
      </c>
      <c r="D7" s="329">
        <f>+'Termini treninga'!D4</f>
        <v>0</v>
      </c>
      <c r="E7" s="330"/>
      <c r="F7" s="330"/>
      <c r="G7" s="331">
        <f>+'Termini treninga'!H4</f>
        <v>0</v>
      </c>
      <c r="H7" s="327">
        <f>(+G7)*4</f>
        <v>0</v>
      </c>
      <c r="I7" s="332"/>
      <c r="J7" s="333">
        <f>+H7*I7</f>
        <v>0</v>
      </c>
      <c r="K7" s="334"/>
      <c r="L7" s="327">
        <f t="shared" ref="L7:L20" si="0">(+K7)*4</f>
        <v>0</v>
      </c>
      <c r="M7" s="332"/>
      <c r="N7" s="335">
        <f>+L7*M7</f>
        <v>0</v>
      </c>
      <c r="O7" s="336"/>
      <c r="P7" s="336"/>
      <c r="Q7" s="337">
        <f>+O7+P7</f>
        <v>0</v>
      </c>
      <c r="R7" s="338"/>
      <c r="S7" s="337">
        <f>+Q7*R7</f>
        <v>0</v>
      </c>
    </row>
    <row r="8" spans="2:19" s="176" customFormat="1" x14ac:dyDescent="0.25">
      <c r="B8" s="327">
        <f>IF(C8&lt;&gt;"",1+B7,"")</f>
        <v>2</v>
      </c>
      <c r="C8" s="328">
        <f>+'Termini treninga'!D22</f>
        <v>0</v>
      </c>
      <c r="D8" s="329">
        <f>+'Termini treninga'!D21:G21</f>
        <v>0</v>
      </c>
      <c r="E8" s="330"/>
      <c r="F8" s="330"/>
      <c r="G8" s="331">
        <f>+'Termini treninga'!H21</f>
        <v>0</v>
      </c>
      <c r="H8" s="327">
        <f t="shared" ref="H8:H20" si="1">(+G8)*4</f>
        <v>0</v>
      </c>
      <c r="I8" s="332"/>
      <c r="J8" s="333">
        <f t="shared" ref="J8:J20" si="2">+H8*I8</f>
        <v>0</v>
      </c>
      <c r="K8" s="339"/>
      <c r="L8" s="327">
        <f t="shared" si="0"/>
        <v>0</v>
      </c>
      <c r="M8" s="332"/>
      <c r="N8" s="335">
        <f t="shared" ref="N8:N20" si="3">+L8*M8</f>
        <v>0</v>
      </c>
      <c r="O8" s="336"/>
      <c r="P8" s="336"/>
      <c r="Q8" s="337">
        <f t="shared" ref="Q8:Q20" si="4">+O8+P8</f>
        <v>0</v>
      </c>
      <c r="R8" s="338"/>
      <c r="S8" s="337">
        <f t="shared" ref="S8:S20" si="5">+Q8*R8</f>
        <v>0</v>
      </c>
    </row>
    <row r="9" spans="2:19" s="176" customFormat="1" x14ac:dyDescent="0.25">
      <c r="B9" s="327">
        <f t="shared" ref="B9:B20" si="6">IF(C9&lt;&gt;"",1+B8,"")</f>
        <v>3</v>
      </c>
      <c r="C9" s="328">
        <f>+'Termini treninga'!D39</f>
        <v>0</v>
      </c>
      <c r="D9" s="329">
        <f>+'Termini treninga'!D38:G38</f>
        <v>0</v>
      </c>
      <c r="E9" s="330"/>
      <c r="F9" s="330"/>
      <c r="G9" s="331">
        <f>+'Termini treninga'!H38</f>
        <v>0</v>
      </c>
      <c r="H9" s="327">
        <f t="shared" si="1"/>
        <v>0</v>
      </c>
      <c r="I9" s="332"/>
      <c r="J9" s="333">
        <f t="shared" si="2"/>
        <v>0</v>
      </c>
      <c r="K9" s="339"/>
      <c r="L9" s="327">
        <f t="shared" si="0"/>
        <v>0</v>
      </c>
      <c r="M9" s="332"/>
      <c r="N9" s="335">
        <f t="shared" si="3"/>
        <v>0</v>
      </c>
      <c r="O9" s="336"/>
      <c r="P9" s="336"/>
      <c r="Q9" s="337">
        <f t="shared" si="4"/>
        <v>0</v>
      </c>
      <c r="R9" s="338"/>
      <c r="S9" s="337">
        <f t="shared" si="5"/>
        <v>0</v>
      </c>
    </row>
    <row r="10" spans="2:19" s="176" customFormat="1" x14ac:dyDescent="0.25">
      <c r="B10" s="327">
        <f t="shared" si="6"/>
        <v>4</v>
      </c>
      <c r="C10" s="328">
        <f>+'Termini treninga'!D56</f>
        <v>0</v>
      </c>
      <c r="D10" s="329">
        <f>+'Termini treninga'!D55:G55</f>
        <v>0</v>
      </c>
      <c r="E10" s="330"/>
      <c r="F10" s="330"/>
      <c r="G10" s="331">
        <f>+'Termini treninga'!H55</f>
        <v>0</v>
      </c>
      <c r="H10" s="327">
        <f t="shared" si="1"/>
        <v>0</v>
      </c>
      <c r="I10" s="332"/>
      <c r="J10" s="333">
        <f t="shared" si="2"/>
        <v>0</v>
      </c>
      <c r="K10" s="339"/>
      <c r="L10" s="327">
        <f t="shared" si="0"/>
        <v>0</v>
      </c>
      <c r="M10" s="332"/>
      <c r="N10" s="335">
        <f t="shared" si="3"/>
        <v>0</v>
      </c>
      <c r="O10" s="336"/>
      <c r="P10" s="336"/>
      <c r="Q10" s="337">
        <f t="shared" si="4"/>
        <v>0</v>
      </c>
      <c r="R10" s="338"/>
      <c r="S10" s="337">
        <f t="shared" si="5"/>
        <v>0</v>
      </c>
    </row>
    <row r="11" spans="2:19" s="176" customFormat="1" x14ac:dyDescent="0.25">
      <c r="B11" s="327">
        <f t="shared" si="6"/>
        <v>5</v>
      </c>
      <c r="C11" s="328">
        <f>+'Termini treninga'!D73</f>
        <v>0</v>
      </c>
      <c r="D11" s="329">
        <f>+'Termini treninga'!D72:G72</f>
        <v>0</v>
      </c>
      <c r="E11" s="330"/>
      <c r="F11" s="330"/>
      <c r="G11" s="331">
        <f>+'Termini treninga'!H72</f>
        <v>0</v>
      </c>
      <c r="H11" s="327">
        <f t="shared" si="1"/>
        <v>0</v>
      </c>
      <c r="I11" s="332"/>
      <c r="J11" s="333">
        <f t="shared" si="2"/>
        <v>0</v>
      </c>
      <c r="K11" s="339"/>
      <c r="L11" s="327">
        <f t="shared" si="0"/>
        <v>0</v>
      </c>
      <c r="M11" s="332"/>
      <c r="N11" s="335">
        <f t="shared" si="3"/>
        <v>0</v>
      </c>
      <c r="O11" s="336"/>
      <c r="P11" s="336"/>
      <c r="Q11" s="337">
        <f t="shared" si="4"/>
        <v>0</v>
      </c>
      <c r="R11" s="338"/>
      <c r="S11" s="337">
        <f t="shared" si="5"/>
        <v>0</v>
      </c>
    </row>
    <row r="12" spans="2:19" s="176" customFormat="1" x14ac:dyDescent="0.25">
      <c r="B12" s="327">
        <f t="shared" si="6"/>
        <v>6</v>
      </c>
      <c r="C12" s="328">
        <f>+'Termini treninga'!D90</f>
        <v>0</v>
      </c>
      <c r="D12" s="329">
        <f>+'Termini treninga'!D89:G89</f>
        <v>0</v>
      </c>
      <c r="E12" s="330"/>
      <c r="F12" s="330"/>
      <c r="G12" s="331">
        <f>+'Termini treninga'!H89</f>
        <v>0</v>
      </c>
      <c r="H12" s="327">
        <f t="shared" si="1"/>
        <v>0</v>
      </c>
      <c r="I12" s="332"/>
      <c r="J12" s="333">
        <f t="shared" si="2"/>
        <v>0</v>
      </c>
      <c r="K12" s="339"/>
      <c r="L12" s="327">
        <f t="shared" si="0"/>
        <v>0</v>
      </c>
      <c r="M12" s="332"/>
      <c r="N12" s="335">
        <f t="shared" si="3"/>
        <v>0</v>
      </c>
      <c r="O12" s="336"/>
      <c r="P12" s="336"/>
      <c r="Q12" s="337">
        <f t="shared" si="4"/>
        <v>0</v>
      </c>
      <c r="R12" s="338"/>
      <c r="S12" s="337">
        <f t="shared" si="5"/>
        <v>0</v>
      </c>
    </row>
    <row r="13" spans="2:19" s="176" customFormat="1" x14ac:dyDescent="0.25">
      <c r="B13" s="327">
        <f t="shared" si="6"/>
        <v>7</v>
      </c>
      <c r="C13" s="328">
        <f>+'Termini treninga'!D107</f>
        <v>0</v>
      </c>
      <c r="D13" s="329">
        <f>+'Termini treninga'!D106:G106</f>
        <v>0</v>
      </c>
      <c r="E13" s="330"/>
      <c r="F13" s="330"/>
      <c r="G13" s="331">
        <f>+'Termini treninga'!H106</f>
        <v>0</v>
      </c>
      <c r="H13" s="327">
        <f t="shared" si="1"/>
        <v>0</v>
      </c>
      <c r="I13" s="332"/>
      <c r="J13" s="333">
        <f t="shared" si="2"/>
        <v>0</v>
      </c>
      <c r="K13" s="339"/>
      <c r="L13" s="327">
        <f t="shared" si="0"/>
        <v>0</v>
      </c>
      <c r="M13" s="332"/>
      <c r="N13" s="335">
        <f t="shared" si="3"/>
        <v>0</v>
      </c>
      <c r="O13" s="336"/>
      <c r="P13" s="336"/>
      <c r="Q13" s="337">
        <f t="shared" si="4"/>
        <v>0</v>
      </c>
      <c r="R13" s="338"/>
      <c r="S13" s="337">
        <f t="shared" si="5"/>
        <v>0</v>
      </c>
    </row>
    <row r="14" spans="2:19" s="176" customFormat="1" x14ac:dyDescent="0.25">
      <c r="B14" s="327">
        <f t="shared" si="6"/>
        <v>8</v>
      </c>
      <c r="C14" s="328">
        <f>+'Termini treninga'!D124</f>
        <v>0</v>
      </c>
      <c r="D14" s="329">
        <f>+'Termini treninga'!D123:G123</f>
        <v>0</v>
      </c>
      <c r="E14" s="330"/>
      <c r="F14" s="330"/>
      <c r="G14" s="331">
        <f>+'Termini treninga'!H123</f>
        <v>0</v>
      </c>
      <c r="H14" s="327">
        <f t="shared" si="1"/>
        <v>0</v>
      </c>
      <c r="I14" s="332"/>
      <c r="J14" s="333">
        <f t="shared" si="2"/>
        <v>0</v>
      </c>
      <c r="K14" s="339"/>
      <c r="L14" s="327">
        <f t="shared" si="0"/>
        <v>0</v>
      </c>
      <c r="M14" s="332"/>
      <c r="N14" s="335">
        <f t="shared" si="3"/>
        <v>0</v>
      </c>
      <c r="O14" s="336"/>
      <c r="P14" s="336"/>
      <c r="Q14" s="337">
        <f t="shared" si="4"/>
        <v>0</v>
      </c>
      <c r="R14" s="338"/>
      <c r="S14" s="337">
        <f t="shared" si="5"/>
        <v>0</v>
      </c>
    </row>
    <row r="15" spans="2:19" s="176" customFormat="1" x14ac:dyDescent="0.25">
      <c r="B15" s="327">
        <f t="shared" si="6"/>
        <v>9</v>
      </c>
      <c r="C15" s="328">
        <f>+'Termini treninga'!D141</f>
        <v>0</v>
      </c>
      <c r="D15" s="329">
        <f>+'Termini treninga'!D140:G140</f>
        <v>0</v>
      </c>
      <c r="E15" s="330"/>
      <c r="F15" s="330"/>
      <c r="G15" s="331">
        <f>+'Termini treninga'!H140</f>
        <v>0</v>
      </c>
      <c r="H15" s="327">
        <f t="shared" si="1"/>
        <v>0</v>
      </c>
      <c r="I15" s="332"/>
      <c r="J15" s="333">
        <f t="shared" si="2"/>
        <v>0</v>
      </c>
      <c r="K15" s="339"/>
      <c r="L15" s="327">
        <f t="shared" si="0"/>
        <v>0</v>
      </c>
      <c r="M15" s="332"/>
      <c r="N15" s="335">
        <f t="shared" si="3"/>
        <v>0</v>
      </c>
      <c r="O15" s="336"/>
      <c r="P15" s="336"/>
      <c r="Q15" s="337">
        <f t="shared" si="4"/>
        <v>0</v>
      </c>
      <c r="R15" s="338"/>
      <c r="S15" s="337">
        <f t="shared" si="5"/>
        <v>0</v>
      </c>
    </row>
    <row r="16" spans="2:19" s="176" customFormat="1" x14ac:dyDescent="0.25">
      <c r="B16" s="327">
        <f t="shared" si="6"/>
        <v>10</v>
      </c>
      <c r="C16" s="591">
        <f>+'Termini treninga'!D158</f>
        <v>0</v>
      </c>
      <c r="D16" s="329">
        <f>+'Termini treninga'!D157:G157</f>
        <v>0</v>
      </c>
      <c r="E16" s="330"/>
      <c r="F16" s="330"/>
      <c r="G16" s="331">
        <f>+'Termini treninga'!H175</f>
        <v>0</v>
      </c>
      <c r="H16" s="327">
        <f t="shared" ref="H16:H18" si="7">(+G16)*4</f>
        <v>0</v>
      </c>
      <c r="I16" s="332"/>
      <c r="J16" s="333">
        <f t="shared" ref="J16:J18" si="8">+H16*I16</f>
        <v>0</v>
      </c>
      <c r="K16" s="339"/>
      <c r="L16" s="327">
        <f t="shared" ref="L16:L18" si="9">(+K16)*4</f>
        <v>0</v>
      </c>
      <c r="M16" s="332"/>
      <c r="N16" s="335">
        <f t="shared" ref="N16:N18" si="10">+L16*M16</f>
        <v>0</v>
      </c>
      <c r="O16" s="336"/>
      <c r="P16" s="336"/>
      <c r="Q16" s="337">
        <f t="shared" ref="Q16:Q18" si="11">+O16+P16</f>
        <v>0</v>
      </c>
      <c r="R16" s="338"/>
      <c r="S16" s="337">
        <f t="shared" ref="S16:S18" si="12">+Q16*R16</f>
        <v>0</v>
      </c>
    </row>
    <row r="17" spans="2:19" s="176" customFormat="1" x14ac:dyDescent="0.25">
      <c r="B17" s="327">
        <f t="shared" si="6"/>
        <v>11</v>
      </c>
      <c r="C17" s="591">
        <f>+'Termini treninga'!D175</f>
        <v>0</v>
      </c>
      <c r="D17" s="329">
        <f>+'Termini treninga'!D174:G174</f>
        <v>0</v>
      </c>
      <c r="E17" s="330"/>
      <c r="F17" s="330"/>
      <c r="G17" s="331">
        <f>+'Termini treninga'!H175</f>
        <v>0</v>
      </c>
      <c r="H17" s="327">
        <f t="shared" si="7"/>
        <v>0</v>
      </c>
      <c r="I17" s="332"/>
      <c r="J17" s="333">
        <f t="shared" si="8"/>
        <v>0</v>
      </c>
      <c r="K17" s="339"/>
      <c r="L17" s="327">
        <f t="shared" si="9"/>
        <v>0</v>
      </c>
      <c r="M17" s="332"/>
      <c r="N17" s="335">
        <f t="shared" si="10"/>
        <v>0</v>
      </c>
      <c r="O17" s="336"/>
      <c r="P17" s="336"/>
      <c r="Q17" s="337">
        <f t="shared" si="11"/>
        <v>0</v>
      </c>
      <c r="R17" s="338"/>
      <c r="S17" s="337">
        <f t="shared" si="12"/>
        <v>0</v>
      </c>
    </row>
    <row r="18" spans="2:19" s="176" customFormat="1" x14ac:dyDescent="0.25">
      <c r="B18" s="327">
        <f t="shared" si="6"/>
        <v>12</v>
      </c>
      <c r="C18" s="591">
        <f>+'Termini treninga'!D192</f>
        <v>0</v>
      </c>
      <c r="D18" s="329">
        <f>+'Termini treninga'!D191:G191</f>
        <v>0</v>
      </c>
      <c r="E18" s="330"/>
      <c r="F18" s="330"/>
      <c r="G18" s="331">
        <f>+'Termini treninga'!H192</f>
        <v>0</v>
      </c>
      <c r="H18" s="327">
        <f t="shared" si="7"/>
        <v>0</v>
      </c>
      <c r="I18" s="332"/>
      <c r="J18" s="333">
        <f t="shared" si="8"/>
        <v>0</v>
      </c>
      <c r="K18" s="339"/>
      <c r="L18" s="327">
        <f t="shared" si="9"/>
        <v>0</v>
      </c>
      <c r="M18" s="332"/>
      <c r="N18" s="335">
        <f t="shared" si="10"/>
        <v>0</v>
      </c>
      <c r="O18" s="336"/>
      <c r="P18" s="336"/>
      <c r="Q18" s="337">
        <f t="shared" si="11"/>
        <v>0</v>
      </c>
      <c r="R18" s="338"/>
      <c r="S18" s="337">
        <f t="shared" si="12"/>
        <v>0</v>
      </c>
    </row>
    <row r="19" spans="2:19" s="176" customFormat="1" x14ac:dyDescent="0.25">
      <c r="B19" s="327" t="str">
        <f t="shared" si="6"/>
        <v/>
      </c>
      <c r="C19" s="340"/>
      <c r="D19" s="341"/>
      <c r="E19" s="330"/>
      <c r="F19" s="330"/>
      <c r="G19" s="342"/>
      <c r="H19" s="327">
        <f t="shared" si="1"/>
        <v>0</v>
      </c>
      <c r="I19" s="343"/>
      <c r="J19" s="333">
        <f t="shared" si="2"/>
        <v>0</v>
      </c>
      <c r="K19" s="342"/>
      <c r="L19" s="327">
        <f t="shared" si="0"/>
        <v>0</v>
      </c>
      <c r="M19" s="343"/>
      <c r="N19" s="335">
        <f t="shared" si="3"/>
        <v>0</v>
      </c>
      <c r="O19" s="344"/>
      <c r="P19" s="344"/>
      <c r="Q19" s="337">
        <f t="shared" si="4"/>
        <v>0</v>
      </c>
      <c r="R19" s="338"/>
      <c r="S19" s="337">
        <f t="shared" si="5"/>
        <v>0</v>
      </c>
    </row>
    <row r="20" spans="2:19" s="176" customFormat="1" ht="15.75" thickBot="1" x14ac:dyDescent="0.3">
      <c r="B20" s="327" t="str">
        <f t="shared" si="6"/>
        <v/>
      </c>
      <c r="C20" s="340"/>
      <c r="D20" s="345"/>
      <c r="E20" s="330"/>
      <c r="F20" s="330"/>
      <c r="G20" s="346"/>
      <c r="H20" s="327">
        <f t="shared" si="1"/>
        <v>0</v>
      </c>
      <c r="I20" s="343"/>
      <c r="J20" s="333">
        <f t="shared" si="2"/>
        <v>0</v>
      </c>
      <c r="K20" s="346"/>
      <c r="L20" s="347">
        <f t="shared" si="0"/>
        <v>0</v>
      </c>
      <c r="M20" s="343"/>
      <c r="N20" s="348">
        <f t="shared" si="3"/>
        <v>0</v>
      </c>
      <c r="O20" s="344"/>
      <c r="P20" s="344"/>
      <c r="Q20" s="349">
        <f t="shared" si="4"/>
        <v>0</v>
      </c>
      <c r="R20" s="350"/>
      <c r="S20" s="337">
        <f t="shared" si="5"/>
        <v>0</v>
      </c>
    </row>
    <row r="21" spans="2:19" ht="15.75" thickTop="1" x14ac:dyDescent="0.25">
      <c r="B21" s="56"/>
      <c r="C21" s="54" t="s">
        <v>29</v>
      </c>
      <c r="D21" s="351"/>
      <c r="E21" s="54"/>
      <c r="F21" s="54"/>
      <c r="G21" s="352">
        <f>SUM(G7:G20)</f>
        <v>0</v>
      </c>
      <c r="H21" s="56">
        <f>SUM(H7:H20)</f>
        <v>0</v>
      </c>
      <c r="I21" s="56"/>
      <c r="J21" s="353">
        <f>SUM(J7:J20)</f>
        <v>0</v>
      </c>
      <c r="K21" s="352">
        <f>SUM(K7:K20)</f>
        <v>0</v>
      </c>
      <c r="L21" s="354">
        <f>SUM(L7:L20)</f>
        <v>0</v>
      </c>
      <c r="M21" s="56"/>
      <c r="N21" s="355">
        <f>SUM(N7:N20)</f>
        <v>0</v>
      </c>
      <c r="O21" s="55">
        <f>SUM(O7:O20)</f>
        <v>0</v>
      </c>
      <c r="P21" s="55">
        <f>SUM(P7:P20)</f>
        <v>0</v>
      </c>
      <c r="Q21" s="55">
        <f>SUM(Q7:Q20)</f>
        <v>0</v>
      </c>
      <c r="R21" s="55"/>
      <c r="S21" s="55">
        <f>SUM(S7:S20)</f>
        <v>0</v>
      </c>
    </row>
    <row r="23" spans="2:19" ht="15" customHeight="1" x14ac:dyDescent="0.25">
      <c r="B23" s="613" t="s">
        <v>156</v>
      </c>
      <c r="C23" s="614"/>
      <c r="D23" s="614"/>
      <c r="E23" s="614"/>
      <c r="F23" s="614"/>
      <c r="G23" s="614"/>
      <c r="H23" s="614"/>
      <c r="I23" s="614"/>
      <c r="J23" s="615"/>
    </row>
    <row r="24" spans="2:19" ht="75" x14ac:dyDescent="0.25">
      <c r="B24" s="201" t="s">
        <v>161</v>
      </c>
      <c r="C24" s="201" t="s">
        <v>17</v>
      </c>
      <c r="D24" s="201" t="s">
        <v>18</v>
      </c>
      <c r="E24" s="201" t="s">
        <v>152</v>
      </c>
      <c r="F24" s="201" t="s">
        <v>85</v>
      </c>
      <c r="G24" s="75" t="s">
        <v>203</v>
      </c>
      <c r="H24" s="75" t="s">
        <v>150</v>
      </c>
      <c r="I24" s="75" t="s">
        <v>160</v>
      </c>
      <c r="J24" s="201" t="s">
        <v>159</v>
      </c>
    </row>
    <row r="25" spans="2:19" x14ac:dyDescent="0.25">
      <c r="B25" s="314"/>
      <c r="C25" s="578"/>
      <c r="D25" s="578"/>
      <c r="E25" s="579"/>
      <c r="F25" s="580"/>
      <c r="G25" s="336"/>
      <c r="H25" s="336"/>
      <c r="I25" s="337">
        <f>+G25+H25</f>
        <v>0</v>
      </c>
      <c r="J25" s="433">
        <f>+I25*F25</f>
        <v>0</v>
      </c>
    </row>
    <row r="26" spans="2:19" x14ac:dyDescent="0.25">
      <c r="B26" s="314" t="str">
        <f>IF(C26&lt;&gt;"",1+B25,"")</f>
        <v/>
      </c>
      <c r="C26" s="340"/>
      <c r="D26" s="340"/>
      <c r="E26" s="330"/>
      <c r="F26" s="332"/>
      <c r="G26" s="336"/>
      <c r="H26" s="336"/>
      <c r="I26" s="337">
        <f t="shared" ref="I26:I37" si="13">+G26+H26</f>
        <v>0</v>
      </c>
      <c r="J26" s="433">
        <f t="shared" ref="J26:J38" si="14">+I26*F26</f>
        <v>0</v>
      </c>
    </row>
    <row r="27" spans="2:19" x14ac:dyDescent="0.25">
      <c r="B27" s="314" t="str">
        <f t="shared" ref="B27:B33" si="15">IF(C27&lt;&gt;"",1+B26,"")</f>
        <v/>
      </c>
      <c r="C27" s="340"/>
      <c r="D27" s="340"/>
      <c r="E27" s="330"/>
      <c r="F27" s="332"/>
      <c r="G27" s="336"/>
      <c r="H27" s="336"/>
      <c r="I27" s="337">
        <f t="shared" si="13"/>
        <v>0</v>
      </c>
      <c r="J27" s="433">
        <f t="shared" si="14"/>
        <v>0</v>
      </c>
    </row>
    <row r="28" spans="2:19" x14ac:dyDescent="0.25">
      <c r="B28" s="314" t="str">
        <f t="shared" si="15"/>
        <v/>
      </c>
      <c r="C28" s="340"/>
      <c r="D28" s="340"/>
      <c r="E28" s="330"/>
      <c r="F28" s="332"/>
      <c r="G28" s="336"/>
      <c r="H28" s="336"/>
      <c r="I28" s="337">
        <f t="shared" si="13"/>
        <v>0</v>
      </c>
      <c r="J28" s="433">
        <f t="shared" si="14"/>
        <v>0</v>
      </c>
    </row>
    <row r="29" spans="2:19" x14ac:dyDescent="0.25">
      <c r="B29" s="314" t="str">
        <f t="shared" si="15"/>
        <v/>
      </c>
      <c r="C29" s="340"/>
      <c r="D29" s="340"/>
      <c r="E29" s="330"/>
      <c r="F29" s="332"/>
      <c r="G29" s="336"/>
      <c r="H29" s="336"/>
      <c r="I29" s="337">
        <f t="shared" si="13"/>
        <v>0</v>
      </c>
      <c r="J29" s="433">
        <f t="shared" si="14"/>
        <v>0</v>
      </c>
    </row>
    <row r="30" spans="2:19" x14ac:dyDescent="0.25">
      <c r="B30" s="314" t="str">
        <f t="shared" si="15"/>
        <v/>
      </c>
      <c r="C30" s="340"/>
      <c r="D30" s="340"/>
      <c r="E30" s="330"/>
      <c r="F30" s="332"/>
      <c r="G30" s="336"/>
      <c r="H30" s="336"/>
      <c r="I30" s="337">
        <f t="shared" si="13"/>
        <v>0</v>
      </c>
      <c r="J30" s="433">
        <f t="shared" si="14"/>
        <v>0</v>
      </c>
    </row>
    <row r="31" spans="2:19" x14ac:dyDescent="0.25">
      <c r="B31" s="314" t="str">
        <f t="shared" si="15"/>
        <v/>
      </c>
      <c r="C31" s="340"/>
      <c r="D31" s="340"/>
      <c r="E31" s="330"/>
      <c r="F31" s="332"/>
      <c r="G31" s="336"/>
      <c r="H31" s="336"/>
      <c r="I31" s="337">
        <f t="shared" si="13"/>
        <v>0</v>
      </c>
      <c r="J31" s="433">
        <f t="shared" si="14"/>
        <v>0</v>
      </c>
    </row>
    <row r="32" spans="2:19" x14ac:dyDescent="0.25">
      <c r="B32" s="314" t="str">
        <f t="shared" si="15"/>
        <v/>
      </c>
      <c r="C32" s="340"/>
      <c r="D32" s="340"/>
      <c r="E32" s="330"/>
      <c r="F32" s="332"/>
      <c r="G32" s="336"/>
      <c r="H32" s="336"/>
      <c r="I32" s="337">
        <f t="shared" si="13"/>
        <v>0</v>
      </c>
      <c r="J32" s="433">
        <f t="shared" si="14"/>
        <v>0</v>
      </c>
    </row>
    <row r="33" spans="2:10" x14ac:dyDescent="0.25">
      <c r="B33" s="314" t="str">
        <f t="shared" si="15"/>
        <v/>
      </c>
      <c r="C33" s="340"/>
      <c r="D33" s="340"/>
      <c r="E33" s="330"/>
      <c r="F33" s="332"/>
      <c r="G33" s="336"/>
      <c r="H33" s="336"/>
      <c r="I33" s="337">
        <f t="shared" si="13"/>
        <v>0</v>
      </c>
      <c r="J33" s="433">
        <f t="shared" si="14"/>
        <v>0</v>
      </c>
    </row>
    <row r="34" spans="2:10" x14ac:dyDescent="0.25">
      <c r="B34" s="314"/>
      <c r="C34" s="340"/>
      <c r="D34" s="340"/>
      <c r="E34" s="330"/>
      <c r="F34" s="343"/>
      <c r="G34" s="344"/>
      <c r="H34" s="344"/>
      <c r="I34" s="337">
        <f t="shared" si="13"/>
        <v>0</v>
      </c>
      <c r="J34" s="433">
        <f t="shared" si="14"/>
        <v>0</v>
      </c>
    </row>
    <row r="35" spans="2:10" x14ac:dyDescent="0.25">
      <c r="B35" s="314"/>
      <c r="C35" s="340"/>
      <c r="D35" s="340"/>
      <c r="E35" s="330"/>
      <c r="F35" s="343"/>
      <c r="G35" s="344"/>
      <c r="H35" s="344"/>
      <c r="I35" s="337">
        <f t="shared" si="13"/>
        <v>0</v>
      </c>
      <c r="J35" s="433">
        <f t="shared" si="14"/>
        <v>0</v>
      </c>
    </row>
    <row r="36" spans="2:10" x14ac:dyDescent="0.25">
      <c r="B36" s="314"/>
      <c r="C36" s="340"/>
      <c r="D36" s="340"/>
      <c r="E36" s="330"/>
      <c r="F36" s="343"/>
      <c r="G36" s="344"/>
      <c r="H36" s="344"/>
      <c r="I36" s="337">
        <f t="shared" si="13"/>
        <v>0</v>
      </c>
      <c r="J36" s="433">
        <f t="shared" si="14"/>
        <v>0</v>
      </c>
    </row>
    <row r="37" spans="2:10" x14ac:dyDescent="0.25">
      <c r="B37" s="314"/>
      <c r="C37" s="340"/>
      <c r="D37" s="340"/>
      <c r="E37" s="330"/>
      <c r="F37" s="343"/>
      <c r="G37" s="344"/>
      <c r="H37" s="344"/>
      <c r="I37" s="337">
        <f t="shared" si="13"/>
        <v>0</v>
      </c>
      <c r="J37" s="433">
        <f t="shared" si="14"/>
        <v>0</v>
      </c>
    </row>
    <row r="38" spans="2:10" ht="15.75" thickBot="1" x14ac:dyDescent="0.3">
      <c r="B38" s="314" t="str">
        <f>IF(C38&lt;&gt;"",1+B33,"")</f>
        <v/>
      </c>
      <c r="C38" s="340"/>
      <c r="D38" s="340"/>
      <c r="E38" s="330"/>
      <c r="F38" s="343"/>
      <c r="G38" s="344"/>
      <c r="H38" s="344"/>
      <c r="I38" s="349">
        <f>+G38+H38</f>
        <v>0</v>
      </c>
      <c r="J38" s="433">
        <f t="shared" si="14"/>
        <v>0</v>
      </c>
    </row>
    <row r="39" spans="2:10" ht="15.75" thickTop="1" x14ac:dyDescent="0.25">
      <c r="B39" s="56"/>
      <c r="C39" s="434" t="s">
        <v>29</v>
      </c>
      <c r="D39" s="434"/>
      <c r="E39" s="434"/>
      <c r="F39" s="435"/>
      <c r="G39" s="435">
        <f>SUM(G25:G38)</f>
        <v>0</v>
      </c>
      <c r="H39" s="435">
        <f>SUM(H25:H38)</f>
        <v>0</v>
      </c>
      <c r="I39" s="435">
        <f>SUM(I25:I38)</f>
        <v>0</v>
      </c>
      <c r="J39" s="435">
        <f>SUM(J25:J38)</f>
        <v>0</v>
      </c>
    </row>
    <row r="41" spans="2:10" ht="20.100000000000001" customHeight="1" x14ac:dyDescent="0.25">
      <c r="B41" s="668" t="s">
        <v>299</v>
      </c>
      <c r="C41" s="668"/>
      <c r="D41" s="668"/>
      <c r="E41" s="310" t="s">
        <v>300</v>
      </c>
    </row>
    <row r="42" spans="2:10" ht="20.100000000000001" customHeight="1" x14ac:dyDescent="0.25">
      <c r="B42" s="665" t="s">
        <v>189</v>
      </c>
      <c r="C42" s="666"/>
      <c r="D42" s="667"/>
      <c r="E42" s="202">
        <f>SUM(E43:E46)</f>
        <v>0</v>
      </c>
    </row>
    <row r="43" spans="2:10" x14ac:dyDescent="0.25">
      <c r="B43" s="103">
        <v>41</v>
      </c>
      <c r="C43" s="669" t="s">
        <v>185</v>
      </c>
      <c r="D43" s="670"/>
      <c r="E43" s="325">
        <f>SUMIFS('1.Stručni rad'!S7:S20,'1.Stručni rad'!E$7:$E20,"Ugovor o radu")</f>
        <v>0</v>
      </c>
    </row>
    <row r="44" spans="2:10" x14ac:dyDescent="0.25">
      <c r="B44" s="103">
        <v>42</v>
      </c>
      <c r="C44" s="669" t="s">
        <v>187</v>
      </c>
      <c r="D44" s="670"/>
      <c r="E44" s="325">
        <f>+'1.Stručni rad'!S21-'1.Stručni rad'!E43</f>
        <v>0</v>
      </c>
    </row>
    <row r="45" spans="2:10" x14ac:dyDescent="0.25">
      <c r="B45" s="226">
        <v>41</v>
      </c>
      <c r="C45" s="663" t="s">
        <v>186</v>
      </c>
      <c r="D45" s="664"/>
      <c r="E45" s="326">
        <f>SUMIFS('1.Stručni rad'!J25:J38,'1.Stručni rad'!E25:E38,"Ugovor o radu")</f>
        <v>0</v>
      </c>
    </row>
    <row r="46" spans="2:10" x14ac:dyDescent="0.25">
      <c r="B46" s="103">
        <v>42</v>
      </c>
      <c r="C46" s="669" t="s">
        <v>188</v>
      </c>
      <c r="D46" s="670"/>
      <c r="E46" s="325">
        <f>+'1.Stručni rad'!J39-E45</f>
        <v>0</v>
      </c>
    </row>
  </sheetData>
  <sheetProtection password="8A10" sheet="1" objects="1" scenarios="1" selectLockedCells="1"/>
  <mergeCells count="19">
    <mergeCell ref="C45:D45"/>
    <mergeCell ref="B42:D42"/>
    <mergeCell ref="B41:D41"/>
    <mergeCell ref="C44:D44"/>
    <mergeCell ref="C46:D46"/>
    <mergeCell ref="C43:D43"/>
    <mergeCell ref="B2:S2"/>
    <mergeCell ref="F5:F6"/>
    <mergeCell ref="E5:E6"/>
    <mergeCell ref="O5:Q5"/>
    <mergeCell ref="R5:R6"/>
    <mergeCell ref="B4:S4"/>
    <mergeCell ref="B23:J23"/>
    <mergeCell ref="S5:S6"/>
    <mergeCell ref="B5:B6"/>
    <mergeCell ref="C5:C6"/>
    <mergeCell ref="D5:D6"/>
    <mergeCell ref="G5:J5"/>
    <mergeCell ref="K5:N5"/>
  </mergeCells>
  <dataValidations count="4">
    <dataValidation allowBlank="1" showInputMessage="1" showErrorMessage="1" prompt="upisati isključivo sportsku stručnu spremu u skladu s Zakonom o sportu (VSS, VŠS; licenca, stručno osposobljen, nema)" sqref="F8:F19" xr:uid="{00000000-0002-0000-0500-000000000000}"/>
    <dataValidation allowBlank="1" showInputMessage="1" showErrorMessage="1" prompt="upisati isključivo sportsku stručnu spremu u skladu s Zakonom o sportu (VSS, VŠS;stručno osposobljen, nema)" sqref="F7 F20" xr:uid="{00000000-0002-0000-0500-000001000000}"/>
    <dataValidation type="list" allowBlank="1" showErrorMessage="1" prompt="_x000a_" sqref="E25:E38 E7:E20" xr:uid="{00000000-0002-0000-0500-000002000000}">
      <formula1>RadniStatus</formula1>
    </dataValidation>
    <dataValidation type="list" allowBlank="1" showInputMessage="1" showErrorMessage="1" sqref="D19 K19" xr:uid="{00000000-0002-0000-0500-000003000000}">
      <formula1>Kategorija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>
    <tabColor theme="3"/>
  </sheetPr>
  <dimension ref="B2:K92"/>
  <sheetViews>
    <sheetView workbookViewId="0">
      <selection activeCell="C6" sqref="C6"/>
    </sheetView>
  </sheetViews>
  <sheetFormatPr defaultRowHeight="15" x14ac:dyDescent="0.25"/>
  <cols>
    <col min="1" max="1" width="9.140625" style="80"/>
    <col min="2" max="2" width="4" style="80" customWidth="1"/>
    <col min="3" max="3" width="23.5703125" style="80" bestFit="1" customWidth="1"/>
    <col min="4" max="4" width="19" style="80" bestFit="1" customWidth="1"/>
    <col min="5" max="5" width="16.7109375" style="80" customWidth="1"/>
    <col min="6" max="6" width="14.28515625" style="80" bestFit="1" customWidth="1"/>
    <col min="7" max="7" width="16.140625" style="80" bestFit="1" customWidth="1"/>
    <col min="8" max="8" width="12.85546875" style="80" bestFit="1" customWidth="1"/>
    <col min="9" max="9" width="17.5703125" style="80" bestFit="1" customWidth="1"/>
    <col min="10" max="10" width="18.5703125" style="80" customWidth="1"/>
    <col min="11" max="11" width="18.140625" style="80" customWidth="1"/>
    <col min="12" max="16384" width="9.140625" style="80"/>
  </cols>
  <sheetData>
    <row r="2" spans="2:9" x14ac:dyDescent="0.25">
      <c r="B2" s="677" t="s">
        <v>310</v>
      </c>
      <c r="C2" s="678"/>
      <c r="D2" s="678"/>
      <c r="E2" s="678"/>
      <c r="F2" s="678"/>
      <c r="G2" s="678"/>
      <c r="H2" s="678"/>
      <c r="I2" s="679"/>
    </row>
    <row r="4" spans="2:9" x14ac:dyDescent="0.25">
      <c r="B4" s="674" t="s">
        <v>41</v>
      </c>
      <c r="C4" s="675"/>
      <c r="D4" s="675"/>
      <c r="E4" s="675"/>
      <c r="F4" s="675"/>
      <c r="G4" s="675"/>
      <c r="H4" s="675"/>
      <c r="I4" s="676"/>
    </row>
    <row r="5" spans="2:9" ht="30" x14ac:dyDescent="0.25">
      <c r="B5" s="230" t="s">
        <v>110</v>
      </c>
      <c r="C5" s="230" t="s">
        <v>272</v>
      </c>
      <c r="D5" s="230" t="s">
        <v>277</v>
      </c>
      <c r="E5" s="45" t="s">
        <v>303</v>
      </c>
      <c r="F5" s="45" t="s">
        <v>274</v>
      </c>
      <c r="G5" s="45" t="s">
        <v>275</v>
      </c>
      <c r="H5" s="45" t="s">
        <v>273</v>
      </c>
      <c r="I5" s="45" t="s">
        <v>276</v>
      </c>
    </row>
    <row r="6" spans="2:9" x14ac:dyDescent="0.25">
      <c r="B6" s="82" t="str">
        <f>IF(C6&lt;&gt;"",1,"")</f>
        <v/>
      </c>
      <c r="C6" s="219"/>
      <c r="D6" s="51"/>
      <c r="E6" s="356"/>
      <c r="F6" s="356"/>
      <c r="G6" s="245">
        <f>+E6+F6</f>
        <v>0</v>
      </c>
      <c r="H6" s="358"/>
      <c r="I6" s="245">
        <f>+G6*H6</f>
        <v>0</v>
      </c>
    </row>
    <row r="7" spans="2:9" x14ac:dyDescent="0.25">
      <c r="B7" s="82" t="str">
        <f t="shared" ref="B7:B65" si="0">IF(C7&lt;&gt;"",1+B6,"")</f>
        <v/>
      </c>
      <c r="C7" s="219"/>
      <c r="D7" s="51"/>
      <c r="E7" s="356"/>
      <c r="F7" s="356"/>
      <c r="G7" s="245">
        <f t="shared" ref="G7:G65" si="1">+E7+F7</f>
        <v>0</v>
      </c>
      <c r="H7" s="358"/>
      <c r="I7" s="245">
        <f t="shared" ref="I7:I65" si="2">+G7*H7</f>
        <v>0</v>
      </c>
    </row>
    <row r="8" spans="2:9" x14ac:dyDescent="0.25">
      <c r="B8" s="82" t="str">
        <f t="shared" si="0"/>
        <v/>
      </c>
      <c r="C8" s="219"/>
      <c r="D8" s="51"/>
      <c r="E8" s="356"/>
      <c r="F8" s="356"/>
      <c r="G8" s="245">
        <f t="shared" si="1"/>
        <v>0</v>
      </c>
      <c r="H8" s="358"/>
      <c r="I8" s="245">
        <f t="shared" si="2"/>
        <v>0</v>
      </c>
    </row>
    <row r="9" spans="2:9" x14ac:dyDescent="0.25">
      <c r="B9" s="82" t="str">
        <f t="shared" si="0"/>
        <v/>
      </c>
      <c r="C9" s="219"/>
      <c r="D9" s="51"/>
      <c r="E9" s="356"/>
      <c r="F9" s="356"/>
      <c r="G9" s="245">
        <f t="shared" si="1"/>
        <v>0</v>
      </c>
      <c r="H9" s="358"/>
      <c r="I9" s="245">
        <f t="shared" si="2"/>
        <v>0</v>
      </c>
    </row>
    <row r="10" spans="2:9" x14ac:dyDescent="0.25">
      <c r="B10" s="82" t="str">
        <f t="shared" si="0"/>
        <v/>
      </c>
      <c r="C10" s="219"/>
      <c r="D10" s="51"/>
      <c r="E10" s="356"/>
      <c r="F10" s="356"/>
      <c r="G10" s="245">
        <f t="shared" si="1"/>
        <v>0</v>
      </c>
      <c r="H10" s="358"/>
      <c r="I10" s="245">
        <f t="shared" si="2"/>
        <v>0</v>
      </c>
    </row>
    <row r="11" spans="2:9" x14ac:dyDescent="0.25">
      <c r="B11" s="82" t="str">
        <f t="shared" si="0"/>
        <v/>
      </c>
      <c r="C11" s="219"/>
      <c r="D11" s="51"/>
      <c r="E11" s="356"/>
      <c r="F11" s="356"/>
      <c r="G11" s="245">
        <f t="shared" si="1"/>
        <v>0</v>
      </c>
      <c r="H11" s="358"/>
      <c r="I11" s="245">
        <f t="shared" si="2"/>
        <v>0</v>
      </c>
    </row>
    <row r="12" spans="2:9" x14ac:dyDescent="0.25">
      <c r="B12" s="82" t="str">
        <f t="shared" si="0"/>
        <v/>
      </c>
      <c r="C12" s="219"/>
      <c r="D12" s="51"/>
      <c r="E12" s="356"/>
      <c r="F12" s="356"/>
      <c r="G12" s="245">
        <f t="shared" si="1"/>
        <v>0</v>
      </c>
      <c r="H12" s="358"/>
      <c r="I12" s="245">
        <f t="shared" si="2"/>
        <v>0</v>
      </c>
    </row>
    <row r="13" spans="2:9" x14ac:dyDescent="0.25">
      <c r="B13" s="82" t="str">
        <f t="shared" si="0"/>
        <v/>
      </c>
      <c r="C13" s="219"/>
      <c r="D13" s="51"/>
      <c r="E13" s="356"/>
      <c r="F13" s="356"/>
      <c r="G13" s="245">
        <f t="shared" si="1"/>
        <v>0</v>
      </c>
      <c r="H13" s="358"/>
      <c r="I13" s="245">
        <f t="shared" si="2"/>
        <v>0</v>
      </c>
    </row>
    <row r="14" spans="2:9" x14ac:dyDescent="0.25">
      <c r="B14" s="82" t="str">
        <f t="shared" si="0"/>
        <v/>
      </c>
      <c r="C14" s="219"/>
      <c r="D14" s="51"/>
      <c r="E14" s="356"/>
      <c r="F14" s="356"/>
      <c r="G14" s="245">
        <f t="shared" si="1"/>
        <v>0</v>
      </c>
      <c r="H14" s="358"/>
      <c r="I14" s="245">
        <f t="shared" si="2"/>
        <v>0</v>
      </c>
    </row>
    <row r="15" spans="2:9" x14ac:dyDescent="0.25">
      <c r="B15" s="82" t="str">
        <f t="shared" si="0"/>
        <v/>
      </c>
      <c r="C15" s="219"/>
      <c r="D15" s="51"/>
      <c r="E15" s="356"/>
      <c r="F15" s="356"/>
      <c r="G15" s="245">
        <f t="shared" si="1"/>
        <v>0</v>
      </c>
      <c r="H15" s="358"/>
      <c r="I15" s="245">
        <f t="shared" si="2"/>
        <v>0</v>
      </c>
    </row>
    <row r="16" spans="2:9" x14ac:dyDescent="0.25">
      <c r="B16" s="82" t="str">
        <f t="shared" si="0"/>
        <v/>
      </c>
      <c r="C16" s="219"/>
      <c r="D16" s="51"/>
      <c r="E16" s="356"/>
      <c r="F16" s="356"/>
      <c r="G16" s="245">
        <f t="shared" si="1"/>
        <v>0</v>
      </c>
      <c r="H16" s="358"/>
      <c r="I16" s="245">
        <f t="shared" si="2"/>
        <v>0</v>
      </c>
    </row>
    <row r="17" spans="2:9" x14ac:dyDescent="0.25">
      <c r="B17" s="82" t="str">
        <f t="shared" si="0"/>
        <v/>
      </c>
      <c r="C17" s="219"/>
      <c r="D17" s="51"/>
      <c r="E17" s="356"/>
      <c r="F17" s="356"/>
      <c r="G17" s="245">
        <f t="shared" si="1"/>
        <v>0</v>
      </c>
      <c r="H17" s="358"/>
      <c r="I17" s="245">
        <f t="shared" si="2"/>
        <v>0</v>
      </c>
    </row>
    <row r="18" spans="2:9" x14ac:dyDescent="0.25">
      <c r="B18" s="82" t="str">
        <f t="shared" si="0"/>
        <v/>
      </c>
      <c r="C18" s="219"/>
      <c r="D18" s="51"/>
      <c r="E18" s="356"/>
      <c r="F18" s="356"/>
      <c r="G18" s="245">
        <f t="shared" si="1"/>
        <v>0</v>
      </c>
      <c r="H18" s="358"/>
      <c r="I18" s="245">
        <f t="shared" si="2"/>
        <v>0</v>
      </c>
    </row>
    <row r="19" spans="2:9" x14ac:dyDescent="0.25">
      <c r="B19" s="82" t="str">
        <f t="shared" si="0"/>
        <v/>
      </c>
      <c r="C19" s="219"/>
      <c r="D19" s="51"/>
      <c r="E19" s="356"/>
      <c r="F19" s="356"/>
      <c r="G19" s="245">
        <f t="shared" si="1"/>
        <v>0</v>
      </c>
      <c r="H19" s="358"/>
      <c r="I19" s="245">
        <f t="shared" si="2"/>
        <v>0</v>
      </c>
    </row>
    <row r="20" spans="2:9" x14ac:dyDescent="0.25">
      <c r="B20" s="82" t="str">
        <f t="shared" si="0"/>
        <v/>
      </c>
      <c r="C20" s="219"/>
      <c r="D20" s="51"/>
      <c r="E20" s="356"/>
      <c r="F20" s="356"/>
      <c r="G20" s="245">
        <f t="shared" si="1"/>
        <v>0</v>
      </c>
      <c r="H20" s="358"/>
      <c r="I20" s="245">
        <f t="shared" si="2"/>
        <v>0</v>
      </c>
    </row>
    <row r="21" spans="2:9" x14ac:dyDescent="0.25">
      <c r="B21" s="82" t="str">
        <f t="shared" si="0"/>
        <v/>
      </c>
      <c r="C21" s="219"/>
      <c r="D21" s="51"/>
      <c r="E21" s="356"/>
      <c r="F21" s="356"/>
      <c r="G21" s="245">
        <f t="shared" si="1"/>
        <v>0</v>
      </c>
      <c r="H21" s="358"/>
      <c r="I21" s="245">
        <f t="shared" si="2"/>
        <v>0</v>
      </c>
    </row>
    <row r="22" spans="2:9" x14ac:dyDescent="0.25">
      <c r="B22" s="82" t="str">
        <f t="shared" si="0"/>
        <v/>
      </c>
      <c r="C22" s="219"/>
      <c r="D22" s="51"/>
      <c r="E22" s="356"/>
      <c r="F22" s="356"/>
      <c r="G22" s="245">
        <f t="shared" si="1"/>
        <v>0</v>
      </c>
      <c r="H22" s="358"/>
      <c r="I22" s="245">
        <f t="shared" si="2"/>
        <v>0</v>
      </c>
    </row>
    <row r="23" spans="2:9" x14ac:dyDescent="0.25">
      <c r="B23" s="82" t="str">
        <f t="shared" si="0"/>
        <v/>
      </c>
      <c r="C23" s="219"/>
      <c r="D23" s="51"/>
      <c r="E23" s="356"/>
      <c r="F23" s="356"/>
      <c r="G23" s="245">
        <f t="shared" si="1"/>
        <v>0</v>
      </c>
      <c r="H23" s="358"/>
      <c r="I23" s="245">
        <f t="shared" si="2"/>
        <v>0</v>
      </c>
    </row>
    <row r="24" spans="2:9" x14ac:dyDescent="0.25">
      <c r="B24" s="82" t="str">
        <f t="shared" si="0"/>
        <v/>
      </c>
      <c r="C24" s="219"/>
      <c r="D24" s="51"/>
      <c r="E24" s="356"/>
      <c r="F24" s="356"/>
      <c r="G24" s="245">
        <f t="shared" si="1"/>
        <v>0</v>
      </c>
      <c r="H24" s="358"/>
      <c r="I24" s="245">
        <f t="shared" si="2"/>
        <v>0</v>
      </c>
    </row>
    <row r="25" spans="2:9" x14ac:dyDescent="0.25">
      <c r="B25" s="82" t="str">
        <f t="shared" si="0"/>
        <v/>
      </c>
      <c r="C25" s="219"/>
      <c r="D25" s="51"/>
      <c r="E25" s="356"/>
      <c r="F25" s="356"/>
      <c r="G25" s="245">
        <f t="shared" si="1"/>
        <v>0</v>
      </c>
      <c r="H25" s="358"/>
      <c r="I25" s="245">
        <f t="shared" si="2"/>
        <v>0</v>
      </c>
    </row>
    <row r="26" spans="2:9" x14ac:dyDescent="0.25">
      <c r="B26" s="82" t="str">
        <f t="shared" si="0"/>
        <v/>
      </c>
      <c r="C26" s="219"/>
      <c r="D26" s="51"/>
      <c r="E26" s="356"/>
      <c r="F26" s="356"/>
      <c r="G26" s="245">
        <f t="shared" si="1"/>
        <v>0</v>
      </c>
      <c r="H26" s="358"/>
      <c r="I26" s="245">
        <f t="shared" si="2"/>
        <v>0</v>
      </c>
    </row>
    <row r="27" spans="2:9" x14ac:dyDescent="0.25">
      <c r="B27" s="82" t="str">
        <f t="shared" si="0"/>
        <v/>
      </c>
      <c r="C27" s="219"/>
      <c r="D27" s="51"/>
      <c r="E27" s="356"/>
      <c r="F27" s="356"/>
      <c r="G27" s="245">
        <f t="shared" si="1"/>
        <v>0</v>
      </c>
      <c r="H27" s="358"/>
      <c r="I27" s="245">
        <f t="shared" si="2"/>
        <v>0</v>
      </c>
    </row>
    <row r="28" spans="2:9" x14ac:dyDescent="0.25">
      <c r="B28" s="82" t="str">
        <f t="shared" si="0"/>
        <v/>
      </c>
      <c r="C28" s="219"/>
      <c r="D28" s="51"/>
      <c r="E28" s="356"/>
      <c r="F28" s="356"/>
      <c r="G28" s="245">
        <f t="shared" si="1"/>
        <v>0</v>
      </c>
      <c r="H28" s="358"/>
      <c r="I28" s="245">
        <f t="shared" si="2"/>
        <v>0</v>
      </c>
    </row>
    <row r="29" spans="2:9" x14ac:dyDescent="0.25">
      <c r="B29" s="82" t="str">
        <f t="shared" si="0"/>
        <v/>
      </c>
      <c r="C29" s="219"/>
      <c r="D29" s="51"/>
      <c r="E29" s="356"/>
      <c r="F29" s="356"/>
      <c r="G29" s="245">
        <f t="shared" si="1"/>
        <v>0</v>
      </c>
      <c r="H29" s="358"/>
      <c r="I29" s="245">
        <f t="shared" si="2"/>
        <v>0</v>
      </c>
    </row>
    <row r="30" spans="2:9" x14ac:dyDescent="0.25">
      <c r="B30" s="82" t="str">
        <f t="shared" si="0"/>
        <v/>
      </c>
      <c r="C30" s="219"/>
      <c r="D30" s="51"/>
      <c r="E30" s="356"/>
      <c r="F30" s="356"/>
      <c r="G30" s="245">
        <f t="shared" si="1"/>
        <v>0</v>
      </c>
      <c r="H30" s="358"/>
      <c r="I30" s="245">
        <f t="shared" si="2"/>
        <v>0</v>
      </c>
    </row>
    <row r="31" spans="2:9" x14ac:dyDescent="0.25">
      <c r="B31" s="82" t="str">
        <f t="shared" si="0"/>
        <v/>
      </c>
      <c r="C31" s="219"/>
      <c r="D31" s="51"/>
      <c r="E31" s="356"/>
      <c r="F31" s="356"/>
      <c r="G31" s="245">
        <f t="shared" si="1"/>
        <v>0</v>
      </c>
      <c r="H31" s="358"/>
      <c r="I31" s="245">
        <f t="shared" si="2"/>
        <v>0</v>
      </c>
    </row>
    <row r="32" spans="2:9" x14ac:dyDescent="0.25">
      <c r="B32" s="82" t="str">
        <f t="shared" si="0"/>
        <v/>
      </c>
      <c r="C32" s="219"/>
      <c r="D32" s="51"/>
      <c r="E32" s="356"/>
      <c r="F32" s="356"/>
      <c r="G32" s="245">
        <f t="shared" si="1"/>
        <v>0</v>
      </c>
      <c r="H32" s="358"/>
      <c r="I32" s="245">
        <f t="shared" si="2"/>
        <v>0</v>
      </c>
    </row>
    <row r="33" spans="2:9" x14ac:dyDescent="0.25">
      <c r="B33" s="82" t="str">
        <f t="shared" si="0"/>
        <v/>
      </c>
      <c r="C33" s="219"/>
      <c r="D33" s="51"/>
      <c r="E33" s="356"/>
      <c r="F33" s="356"/>
      <c r="G33" s="245">
        <f t="shared" si="1"/>
        <v>0</v>
      </c>
      <c r="H33" s="358"/>
      <c r="I33" s="245">
        <f t="shared" si="2"/>
        <v>0</v>
      </c>
    </row>
    <row r="34" spans="2:9" x14ac:dyDescent="0.25">
      <c r="B34" s="82" t="str">
        <f t="shared" si="0"/>
        <v/>
      </c>
      <c r="C34" s="219"/>
      <c r="D34" s="51"/>
      <c r="E34" s="356"/>
      <c r="F34" s="356"/>
      <c r="G34" s="245">
        <f t="shared" si="1"/>
        <v>0</v>
      </c>
      <c r="H34" s="358"/>
      <c r="I34" s="245">
        <f t="shared" si="2"/>
        <v>0</v>
      </c>
    </row>
    <row r="35" spans="2:9" x14ac:dyDescent="0.25">
      <c r="B35" s="82" t="str">
        <f t="shared" si="0"/>
        <v/>
      </c>
      <c r="C35" s="219"/>
      <c r="D35" s="51"/>
      <c r="E35" s="356"/>
      <c r="F35" s="356"/>
      <c r="G35" s="245">
        <f t="shared" si="1"/>
        <v>0</v>
      </c>
      <c r="H35" s="358"/>
      <c r="I35" s="245">
        <f t="shared" si="2"/>
        <v>0</v>
      </c>
    </row>
    <row r="36" spans="2:9" x14ac:dyDescent="0.25">
      <c r="B36" s="82" t="str">
        <f t="shared" si="0"/>
        <v/>
      </c>
      <c r="C36" s="219"/>
      <c r="D36" s="51"/>
      <c r="E36" s="356"/>
      <c r="F36" s="356"/>
      <c r="G36" s="245">
        <f t="shared" si="1"/>
        <v>0</v>
      </c>
      <c r="H36" s="358"/>
      <c r="I36" s="245">
        <f t="shared" si="2"/>
        <v>0</v>
      </c>
    </row>
    <row r="37" spans="2:9" x14ac:dyDescent="0.25">
      <c r="B37" s="82" t="str">
        <f t="shared" si="0"/>
        <v/>
      </c>
      <c r="C37" s="219"/>
      <c r="D37" s="51"/>
      <c r="E37" s="356"/>
      <c r="F37" s="356"/>
      <c r="G37" s="245">
        <f t="shared" si="1"/>
        <v>0</v>
      </c>
      <c r="H37" s="358"/>
      <c r="I37" s="245">
        <f t="shared" si="2"/>
        <v>0</v>
      </c>
    </row>
    <row r="38" spans="2:9" x14ac:dyDescent="0.25">
      <c r="B38" s="82" t="str">
        <f t="shared" si="0"/>
        <v/>
      </c>
      <c r="C38" s="219"/>
      <c r="D38" s="51"/>
      <c r="E38" s="356"/>
      <c r="F38" s="356"/>
      <c r="G38" s="245">
        <f t="shared" si="1"/>
        <v>0</v>
      </c>
      <c r="H38" s="358"/>
      <c r="I38" s="245">
        <f t="shared" si="2"/>
        <v>0</v>
      </c>
    </row>
    <row r="39" spans="2:9" x14ac:dyDescent="0.25">
      <c r="B39" s="82" t="str">
        <f t="shared" si="0"/>
        <v/>
      </c>
      <c r="C39" s="219"/>
      <c r="D39" s="51"/>
      <c r="E39" s="356"/>
      <c r="F39" s="356"/>
      <c r="G39" s="245">
        <f t="shared" si="1"/>
        <v>0</v>
      </c>
      <c r="H39" s="358"/>
      <c r="I39" s="245">
        <f t="shared" si="2"/>
        <v>0</v>
      </c>
    </row>
    <row r="40" spans="2:9" x14ac:dyDescent="0.25">
      <c r="B40" s="82" t="str">
        <f t="shared" si="0"/>
        <v/>
      </c>
      <c r="C40" s="219"/>
      <c r="D40" s="51"/>
      <c r="E40" s="356"/>
      <c r="F40" s="356"/>
      <c r="G40" s="245">
        <f t="shared" si="1"/>
        <v>0</v>
      </c>
      <c r="H40" s="358"/>
      <c r="I40" s="245">
        <f t="shared" si="2"/>
        <v>0</v>
      </c>
    </row>
    <row r="41" spans="2:9" x14ac:dyDescent="0.25">
      <c r="B41" s="82" t="str">
        <f t="shared" si="0"/>
        <v/>
      </c>
      <c r="C41" s="219"/>
      <c r="D41" s="51"/>
      <c r="E41" s="356"/>
      <c r="F41" s="356"/>
      <c r="G41" s="245">
        <f t="shared" si="1"/>
        <v>0</v>
      </c>
      <c r="H41" s="358"/>
      <c r="I41" s="245">
        <f t="shared" si="2"/>
        <v>0</v>
      </c>
    </row>
    <row r="42" spans="2:9" x14ac:dyDescent="0.25">
      <c r="B42" s="82" t="str">
        <f t="shared" si="0"/>
        <v/>
      </c>
      <c r="C42" s="219"/>
      <c r="D42" s="51"/>
      <c r="E42" s="356"/>
      <c r="F42" s="356"/>
      <c r="G42" s="245">
        <f t="shared" si="1"/>
        <v>0</v>
      </c>
      <c r="H42" s="358"/>
      <c r="I42" s="245">
        <f t="shared" si="2"/>
        <v>0</v>
      </c>
    </row>
    <row r="43" spans="2:9" x14ac:dyDescent="0.25">
      <c r="B43" s="82" t="str">
        <f t="shared" si="0"/>
        <v/>
      </c>
      <c r="C43" s="219"/>
      <c r="D43" s="51"/>
      <c r="E43" s="356"/>
      <c r="F43" s="356"/>
      <c r="G43" s="245">
        <f t="shared" si="1"/>
        <v>0</v>
      </c>
      <c r="H43" s="358"/>
      <c r="I43" s="245">
        <f t="shared" si="2"/>
        <v>0</v>
      </c>
    </row>
    <row r="44" spans="2:9" x14ac:dyDescent="0.25">
      <c r="B44" s="82" t="str">
        <f t="shared" si="0"/>
        <v/>
      </c>
      <c r="C44" s="219"/>
      <c r="D44" s="51"/>
      <c r="E44" s="356"/>
      <c r="F44" s="356"/>
      <c r="G44" s="245">
        <f t="shared" si="1"/>
        <v>0</v>
      </c>
      <c r="H44" s="358"/>
      <c r="I44" s="245">
        <f t="shared" si="2"/>
        <v>0</v>
      </c>
    </row>
    <row r="45" spans="2:9" x14ac:dyDescent="0.25">
      <c r="B45" s="82" t="str">
        <f t="shared" si="0"/>
        <v/>
      </c>
      <c r="C45" s="219"/>
      <c r="D45" s="51"/>
      <c r="E45" s="356"/>
      <c r="F45" s="356"/>
      <c r="G45" s="245">
        <f t="shared" si="1"/>
        <v>0</v>
      </c>
      <c r="H45" s="358"/>
      <c r="I45" s="245">
        <f t="shared" si="2"/>
        <v>0</v>
      </c>
    </row>
    <row r="46" spans="2:9" x14ac:dyDescent="0.25">
      <c r="B46" s="82" t="str">
        <f t="shared" si="0"/>
        <v/>
      </c>
      <c r="C46" s="219"/>
      <c r="D46" s="51"/>
      <c r="E46" s="356"/>
      <c r="F46" s="356"/>
      <c r="G46" s="245">
        <f t="shared" si="1"/>
        <v>0</v>
      </c>
      <c r="H46" s="358"/>
      <c r="I46" s="245">
        <f t="shared" si="2"/>
        <v>0</v>
      </c>
    </row>
    <row r="47" spans="2:9" x14ac:dyDescent="0.25">
      <c r="B47" s="82" t="str">
        <f t="shared" si="0"/>
        <v/>
      </c>
      <c r="C47" s="219"/>
      <c r="D47" s="51"/>
      <c r="E47" s="356"/>
      <c r="F47" s="356"/>
      <c r="G47" s="245">
        <f t="shared" si="1"/>
        <v>0</v>
      </c>
      <c r="H47" s="358"/>
      <c r="I47" s="245">
        <f t="shared" si="2"/>
        <v>0</v>
      </c>
    </row>
    <row r="48" spans="2:9" x14ac:dyDescent="0.25">
      <c r="B48" s="82" t="str">
        <f t="shared" si="0"/>
        <v/>
      </c>
      <c r="C48" s="219"/>
      <c r="D48" s="51"/>
      <c r="E48" s="356"/>
      <c r="F48" s="356"/>
      <c r="G48" s="245">
        <f t="shared" si="1"/>
        <v>0</v>
      </c>
      <c r="H48" s="358"/>
      <c r="I48" s="245">
        <f t="shared" si="2"/>
        <v>0</v>
      </c>
    </row>
    <row r="49" spans="2:9" x14ac:dyDescent="0.25">
      <c r="B49" s="82" t="str">
        <f t="shared" si="0"/>
        <v/>
      </c>
      <c r="C49" s="219"/>
      <c r="D49" s="51"/>
      <c r="E49" s="356"/>
      <c r="F49" s="356"/>
      <c r="G49" s="245">
        <f t="shared" si="1"/>
        <v>0</v>
      </c>
      <c r="H49" s="358"/>
      <c r="I49" s="245">
        <f t="shared" si="2"/>
        <v>0</v>
      </c>
    </row>
    <row r="50" spans="2:9" x14ac:dyDescent="0.25">
      <c r="B50" s="82" t="str">
        <f t="shared" si="0"/>
        <v/>
      </c>
      <c r="C50" s="219"/>
      <c r="D50" s="51"/>
      <c r="E50" s="356"/>
      <c r="F50" s="356"/>
      <c r="G50" s="245">
        <f t="shared" si="1"/>
        <v>0</v>
      </c>
      <c r="H50" s="358"/>
      <c r="I50" s="245">
        <f t="shared" si="2"/>
        <v>0</v>
      </c>
    </row>
    <row r="51" spans="2:9" x14ac:dyDescent="0.25">
      <c r="B51" s="82" t="str">
        <f t="shared" si="0"/>
        <v/>
      </c>
      <c r="C51" s="219"/>
      <c r="D51" s="51"/>
      <c r="E51" s="356"/>
      <c r="F51" s="356"/>
      <c r="G51" s="245">
        <f t="shared" si="1"/>
        <v>0</v>
      </c>
      <c r="H51" s="358"/>
      <c r="I51" s="245">
        <f t="shared" si="2"/>
        <v>0</v>
      </c>
    </row>
    <row r="52" spans="2:9" x14ac:dyDescent="0.25">
      <c r="B52" s="82" t="str">
        <f t="shared" si="0"/>
        <v/>
      </c>
      <c r="C52" s="219"/>
      <c r="D52" s="51"/>
      <c r="E52" s="356"/>
      <c r="F52" s="356"/>
      <c r="G52" s="245">
        <f t="shared" si="1"/>
        <v>0</v>
      </c>
      <c r="H52" s="358"/>
      <c r="I52" s="245">
        <f t="shared" si="2"/>
        <v>0</v>
      </c>
    </row>
    <row r="53" spans="2:9" x14ac:dyDescent="0.25">
      <c r="B53" s="82" t="str">
        <f t="shared" si="0"/>
        <v/>
      </c>
      <c r="C53" s="219"/>
      <c r="D53" s="51"/>
      <c r="E53" s="356"/>
      <c r="F53" s="356"/>
      <c r="G53" s="245">
        <f t="shared" si="1"/>
        <v>0</v>
      </c>
      <c r="H53" s="358"/>
      <c r="I53" s="245">
        <f t="shared" si="2"/>
        <v>0</v>
      </c>
    </row>
    <row r="54" spans="2:9" x14ac:dyDescent="0.25">
      <c r="B54" s="82" t="str">
        <f t="shared" si="0"/>
        <v/>
      </c>
      <c r="C54" s="219"/>
      <c r="D54" s="51"/>
      <c r="E54" s="356"/>
      <c r="F54" s="356"/>
      <c r="G54" s="245">
        <f t="shared" si="1"/>
        <v>0</v>
      </c>
      <c r="H54" s="358"/>
      <c r="I54" s="245">
        <f t="shared" si="2"/>
        <v>0</v>
      </c>
    </row>
    <row r="55" spans="2:9" x14ac:dyDescent="0.25">
      <c r="B55" s="82" t="str">
        <f t="shared" si="0"/>
        <v/>
      </c>
      <c r="C55" s="219"/>
      <c r="D55" s="51"/>
      <c r="E55" s="356"/>
      <c r="F55" s="356"/>
      <c r="G55" s="245">
        <f t="shared" si="1"/>
        <v>0</v>
      </c>
      <c r="H55" s="358"/>
      <c r="I55" s="245">
        <f t="shared" si="2"/>
        <v>0</v>
      </c>
    </row>
    <row r="56" spans="2:9" x14ac:dyDescent="0.25">
      <c r="B56" s="82" t="str">
        <f t="shared" si="0"/>
        <v/>
      </c>
      <c r="C56" s="219"/>
      <c r="D56" s="51"/>
      <c r="E56" s="356"/>
      <c r="F56" s="356"/>
      <c r="G56" s="245">
        <f t="shared" si="1"/>
        <v>0</v>
      </c>
      <c r="H56" s="358"/>
      <c r="I56" s="245">
        <f t="shared" si="2"/>
        <v>0</v>
      </c>
    </row>
    <row r="57" spans="2:9" x14ac:dyDescent="0.25">
      <c r="B57" s="82" t="str">
        <f t="shared" si="0"/>
        <v/>
      </c>
      <c r="C57" s="219"/>
      <c r="D57" s="51"/>
      <c r="E57" s="356"/>
      <c r="F57" s="356"/>
      <c r="G57" s="245">
        <f t="shared" si="1"/>
        <v>0</v>
      </c>
      <c r="H57" s="358"/>
      <c r="I57" s="245">
        <f t="shared" si="2"/>
        <v>0</v>
      </c>
    </row>
    <row r="58" spans="2:9" x14ac:dyDescent="0.25">
      <c r="B58" s="82" t="str">
        <f t="shared" si="0"/>
        <v/>
      </c>
      <c r="C58" s="219"/>
      <c r="D58" s="51"/>
      <c r="E58" s="356"/>
      <c r="F58" s="356"/>
      <c r="G58" s="245">
        <f>+E58+F58</f>
        <v>0</v>
      </c>
      <c r="H58" s="358"/>
      <c r="I58" s="245">
        <f t="shared" si="2"/>
        <v>0</v>
      </c>
    </row>
    <row r="59" spans="2:9" x14ac:dyDescent="0.25">
      <c r="B59" s="82" t="str">
        <f t="shared" si="0"/>
        <v/>
      </c>
      <c r="C59" s="219"/>
      <c r="D59" s="51"/>
      <c r="E59" s="356"/>
      <c r="F59" s="356"/>
      <c r="G59" s="245">
        <f t="shared" si="1"/>
        <v>0</v>
      </c>
      <c r="H59" s="358"/>
      <c r="I59" s="245">
        <f t="shared" si="2"/>
        <v>0</v>
      </c>
    </row>
    <row r="60" spans="2:9" x14ac:dyDescent="0.25">
      <c r="B60" s="82" t="str">
        <f t="shared" si="0"/>
        <v/>
      </c>
      <c r="C60" s="219"/>
      <c r="D60" s="51"/>
      <c r="E60" s="356"/>
      <c r="F60" s="356"/>
      <c r="G60" s="245">
        <f t="shared" si="1"/>
        <v>0</v>
      </c>
      <c r="H60" s="358"/>
      <c r="I60" s="245">
        <f t="shared" si="2"/>
        <v>0</v>
      </c>
    </row>
    <row r="61" spans="2:9" x14ac:dyDescent="0.25">
      <c r="B61" s="82" t="str">
        <f t="shared" si="0"/>
        <v/>
      </c>
      <c r="C61" s="219"/>
      <c r="D61" s="51"/>
      <c r="E61" s="356"/>
      <c r="F61" s="356"/>
      <c r="G61" s="245">
        <f t="shared" si="1"/>
        <v>0</v>
      </c>
      <c r="H61" s="358"/>
      <c r="I61" s="245">
        <f t="shared" si="2"/>
        <v>0</v>
      </c>
    </row>
    <row r="62" spans="2:9" x14ac:dyDescent="0.25">
      <c r="B62" s="82" t="str">
        <f t="shared" si="0"/>
        <v/>
      </c>
      <c r="C62" s="219"/>
      <c r="D62" s="51"/>
      <c r="E62" s="356"/>
      <c r="F62" s="356"/>
      <c r="G62" s="245">
        <f t="shared" si="1"/>
        <v>0</v>
      </c>
      <c r="H62" s="358"/>
      <c r="I62" s="245">
        <f t="shared" si="2"/>
        <v>0</v>
      </c>
    </row>
    <row r="63" spans="2:9" x14ac:dyDescent="0.25">
      <c r="B63" s="82" t="str">
        <f t="shared" si="0"/>
        <v/>
      </c>
      <c r="C63" s="219"/>
      <c r="D63" s="51"/>
      <c r="E63" s="356"/>
      <c r="F63" s="356"/>
      <c r="G63" s="245">
        <f t="shared" si="1"/>
        <v>0</v>
      </c>
      <c r="H63" s="358"/>
      <c r="I63" s="245">
        <f t="shared" si="2"/>
        <v>0</v>
      </c>
    </row>
    <row r="64" spans="2:9" x14ac:dyDescent="0.25">
      <c r="B64" s="82" t="str">
        <f t="shared" si="0"/>
        <v/>
      </c>
      <c r="C64" s="219"/>
      <c r="D64" s="51"/>
      <c r="E64" s="356"/>
      <c r="F64" s="356"/>
      <c r="G64" s="245">
        <f t="shared" si="1"/>
        <v>0</v>
      </c>
      <c r="H64" s="358"/>
      <c r="I64" s="245">
        <f t="shared" si="2"/>
        <v>0</v>
      </c>
    </row>
    <row r="65" spans="2:11" ht="15.75" thickBot="1" x14ac:dyDescent="0.3">
      <c r="B65" s="82" t="str">
        <f t="shared" si="0"/>
        <v/>
      </c>
      <c r="C65" s="219"/>
      <c r="D65" s="77"/>
      <c r="E65" s="357"/>
      <c r="F65" s="357"/>
      <c r="G65" s="245">
        <f t="shared" si="1"/>
        <v>0</v>
      </c>
      <c r="H65" s="359"/>
      <c r="I65" s="246">
        <f t="shared" si="2"/>
        <v>0</v>
      </c>
    </row>
    <row r="66" spans="2:11" ht="15.75" thickTop="1" x14ac:dyDescent="0.25">
      <c r="B66" s="85"/>
      <c r="C66" s="236" t="s">
        <v>29</v>
      </c>
      <c r="D66" s="231"/>
      <c r="E66" s="232">
        <f>SUM(E6:E10)</f>
        <v>0</v>
      </c>
      <c r="F66" s="232">
        <f>SUM(F6:F10)</f>
        <v>0</v>
      </c>
      <c r="G66" s="232">
        <f>SUM(G6:G10)</f>
        <v>0</v>
      </c>
      <c r="H66" s="233"/>
      <c r="I66" s="232">
        <f>SUM(I6:I65)</f>
        <v>0</v>
      </c>
    </row>
    <row r="68" spans="2:11" x14ac:dyDescent="0.25">
      <c r="B68" s="674" t="s">
        <v>309</v>
      </c>
      <c r="C68" s="675"/>
      <c r="D68" s="675"/>
      <c r="E68" s="675"/>
      <c r="F68" s="675"/>
      <c r="G68" s="675"/>
      <c r="H68" s="675"/>
      <c r="I68" s="675"/>
      <c r="J68" s="675"/>
      <c r="K68" s="676"/>
    </row>
    <row r="69" spans="2:11" ht="15" customHeight="1" x14ac:dyDescent="0.25">
      <c r="B69" s="683" t="s">
        <v>110</v>
      </c>
      <c r="C69" s="684" t="s">
        <v>277</v>
      </c>
      <c r="D69" s="685" t="s">
        <v>304</v>
      </c>
      <c r="E69" s="686"/>
      <c r="F69" s="686"/>
      <c r="G69" s="686"/>
      <c r="H69" s="686"/>
      <c r="I69" s="687"/>
      <c r="J69" s="682" t="s">
        <v>306</v>
      </c>
      <c r="K69" s="672" t="s">
        <v>308</v>
      </c>
    </row>
    <row r="70" spans="2:11" ht="60" x14ac:dyDescent="0.25">
      <c r="B70" s="683"/>
      <c r="C70" s="684"/>
      <c r="D70" s="368" t="s">
        <v>40</v>
      </c>
      <c r="E70" s="237" t="s">
        <v>271</v>
      </c>
      <c r="F70" s="237" t="s">
        <v>164</v>
      </c>
      <c r="G70" s="33" t="s">
        <v>44</v>
      </c>
      <c r="H70" s="242" t="s">
        <v>307</v>
      </c>
      <c r="I70" s="369" t="s">
        <v>305</v>
      </c>
      <c r="J70" s="682"/>
      <c r="K70" s="673"/>
    </row>
    <row r="71" spans="2:11" x14ac:dyDescent="0.25">
      <c r="B71" s="238">
        <f>IF(C71&lt;&gt;"",1,"")</f>
        <v>1</v>
      </c>
      <c r="C71" s="362">
        <f>+Članstvo!C13</f>
        <v>0</v>
      </c>
      <c r="D71" s="370"/>
      <c r="E71" s="356"/>
      <c r="F71" s="356"/>
      <c r="G71" s="356"/>
      <c r="H71" s="360"/>
      <c r="I71" s="371">
        <f>SUM(D71:H71)</f>
        <v>0</v>
      </c>
      <c r="J71" s="365">
        <f>SUMIFS(I$6:I$65,D$6:D$65,C71)</f>
        <v>0</v>
      </c>
      <c r="K71" s="243">
        <f>+I71+J71</f>
        <v>0</v>
      </c>
    </row>
    <row r="72" spans="2:11" x14ac:dyDescent="0.25">
      <c r="B72" s="234">
        <f t="shared" ref="B72:B82" si="3">IF(C72&lt;&gt;"",1+B71,"")</f>
        <v>2</v>
      </c>
      <c r="C72" s="362">
        <f>+Članstvo!C14</f>
        <v>0</v>
      </c>
      <c r="D72" s="370"/>
      <c r="E72" s="356"/>
      <c r="F72" s="356"/>
      <c r="G72" s="356"/>
      <c r="H72" s="360"/>
      <c r="I72" s="371">
        <f t="shared" ref="I72:I83" si="4">SUM(D72:H72)</f>
        <v>0</v>
      </c>
      <c r="J72" s="365">
        <f t="shared" ref="J72:J82" si="5">SUMIFS(I$6:I$65,D$6:D$65,C72)</f>
        <v>0</v>
      </c>
      <c r="K72" s="243">
        <f t="shared" ref="K72:K83" si="6">+I72+J72</f>
        <v>0</v>
      </c>
    </row>
    <row r="73" spans="2:11" x14ac:dyDescent="0.25">
      <c r="B73" s="234">
        <f t="shared" si="3"/>
        <v>3</v>
      </c>
      <c r="C73" s="362">
        <f>+Članstvo!C15</f>
        <v>0</v>
      </c>
      <c r="D73" s="370"/>
      <c r="E73" s="356"/>
      <c r="F73" s="356"/>
      <c r="G73" s="356"/>
      <c r="H73" s="360"/>
      <c r="I73" s="371">
        <f t="shared" si="4"/>
        <v>0</v>
      </c>
      <c r="J73" s="365">
        <f t="shared" si="5"/>
        <v>0</v>
      </c>
      <c r="K73" s="243">
        <f t="shared" si="6"/>
        <v>0</v>
      </c>
    </row>
    <row r="74" spans="2:11" x14ac:dyDescent="0.25">
      <c r="B74" s="234">
        <f t="shared" si="3"/>
        <v>4</v>
      </c>
      <c r="C74" s="362">
        <f>+Članstvo!C16</f>
        <v>0</v>
      </c>
      <c r="D74" s="370"/>
      <c r="E74" s="356"/>
      <c r="F74" s="356"/>
      <c r="G74" s="356"/>
      <c r="H74" s="360"/>
      <c r="I74" s="371">
        <f t="shared" si="4"/>
        <v>0</v>
      </c>
      <c r="J74" s="365">
        <f t="shared" si="5"/>
        <v>0</v>
      </c>
      <c r="K74" s="243">
        <f t="shared" si="6"/>
        <v>0</v>
      </c>
    </row>
    <row r="75" spans="2:11" x14ac:dyDescent="0.25">
      <c r="B75" s="234">
        <f t="shared" si="3"/>
        <v>5</v>
      </c>
      <c r="C75" s="362">
        <f>+Članstvo!C17</f>
        <v>0</v>
      </c>
      <c r="D75" s="370"/>
      <c r="E75" s="356"/>
      <c r="F75" s="356"/>
      <c r="G75" s="356"/>
      <c r="H75" s="360"/>
      <c r="I75" s="371">
        <f t="shared" si="4"/>
        <v>0</v>
      </c>
      <c r="J75" s="365">
        <f t="shared" si="5"/>
        <v>0</v>
      </c>
      <c r="K75" s="243">
        <f t="shared" si="6"/>
        <v>0</v>
      </c>
    </row>
    <row r="76" spans="2:11" x14ac:dyDescent="0.25">
      <c r="B76" s="234">
        <f t="shared" si="3"/>
        <v>6</v>
      </c>
      <c r="C76" s="362">
        <f>+Članstvo!C18</f>
        <v>0</v>
      </c>
      <c r="D76" s="370"/>
      <c r="E76" s="356"/>
      <c r="F76" s="356"/>
      <c r="G76" s="356"/>
      <c r="H76" s="360"/>
      <c r="I76" s="371">
        <f t="shared" si="4"/>
        <v>0</v>
      </c>
      <c r="J76" s="365">
        <f t="shared" si="5"/>
        <v>0</v>
      </c>
      <c r="K76" s="243">
        <f t="shared" si="6"/>
        <v>0</v>
      </c>
    </row>
    <row r="77" spans="2:11" x14ac:dyDescent="0.25">
      <c r="B77" s="234">
        <f t="shared" si="3"/>
        <v>7</v>
      </c>
      <c r="C77" s="362">
        <f>+Članstvo!C19</f>
        <v>0</v>
      </c>
      <c r="D77" s="370"/>
      <c r="E77" s="356"/>
      <c r="F77" s="356"/>
      <c r="G77" s="356"/>
      <c r="H77" s="360"/>
      <c r="I77" s="371">
        <f t="shared" si="4"/>
        <v>0</v>
      </c>
      <c r="J77" s="365">
        <f t="shared" si="5"/>
        <v>0</v>
      </c>
      <c r="K77" s="243">
        <f t="shared" si="6"/>
        <v>0</v>
      </c>
    </row>
    <row r="78" spans="2:11" x14ac:dyDescent="0.25">
      <c r="B78" s="234">
        <f t="shared" si="3"/>
        <v>8</v>
      </c>
      <c r="C78" s="362">
        <f>+Članstvo!C20</f>
        <v>0</v>
      </c>
      <c r="D78" s="370"/>
      <c r="E78" s="356"/>
      <c r="F78" s="356"/>
      <c r="G78" s="356"/>
      <c r="H78" s="360"/>
      <c r="I78" s="371">
        <f t="shared" si="4"/>
        <v>0</v>
      </c>
      <c r="J78" s="365">
        <f t="shared" si="5"/>
        <v>0</v>
      </c>
      <c r="K78" s="243">
        <f t="shared" si="6"/>
        <v>0</v>
      </c>
    </row>
    <row r="79" spans="2:11" x14ac:dyDescent="0.25">
      <c r="B79" s="234">
        <f t="shared" si="3"/>
        <v>9</v>
      </c>
      <c r="C79" s="362">
        <f>+Članstvo!C21</f>
        <v>0</v>
      </c>
      <c r="D79" s="370"/>
      <c r="E79" s="356"/>
      <c r="F79" s="356"/>
      <c r="G79" s="356"/>
      <c r="H79" s="360"/>
      <c r="I79" s="371">
        <f t="shared" si="4"/>
        <v>0</v>
      </c>
      <c r="J79" s="365">
        <f t="shared" si="5"/>
        <v>0</v>
      </c>
      <c r="K79" s="243">
        <f t="shared" si="6"/>
        <v>0</v>
      </c>
    </row>
    <row r="80" spans="2:11" x14ac:dyDescent="0.25">
      <c r="B80" s="234">
        <f t="shared" si="3"/>
        <v>10</v>
      </c>
      <c r="C80" s="362">
        <f>+Članstvo!C22</f>
        <v>0</v>
      </c>
      <c r="D80" s="370"/>
      <c r="E80" s="356"/>
      <c r="F80" s="356"/>
      <c r="G80" s="356"/>
      <c r="H80" s="360"/>
      <c r="I80" s="371">
        <f t="shared" si="4"/>
        <v>0</v>
      </c>
      <c r="J80" s="365">
        <f t="shared" si="5"/>
        <v>0</v>
      </c>
      <c r="K80" s="243">
        <f t="shared" si="6"/>
        <v>0</v>
      </c>
    </row>
    <row r="81" spans="2:11" x14ac:dyDescent="0.25">
      <c r="B81" s="234">
        <f t="shared" si="3"/>
        <v>11</v>
      </c>
      <c r="C81" s="362">
        <f>+Članstvo!C23</f>
        <v>0</v>
      </c>
      <c r="D81" s="370"/>
      <c r="E81" s="356"/>
      <c r="F81" s="356"/>
      <c r="G81" s="356"/>
      <c r="H81" s="360"/>
      <c r="I81" s="371">
        <f t="shared" si="4"/>
        <v>0</v>
      </c>
      <c r="J81" s="365">
        <f t="shared" si="5"/>
        <v>0</v>
      </c>
      <c r="K81" s="243">
        <f t="shared" si="6"/>
        <v>0</v>
      </c>
    </row>
    <row r="82" spans="2:11" ht="15.75" thickBot="1" x14ac:dyDescent="0.3">
      <c r="B82" s="235">
        <f t="shared" si="3"/>
        <v>12</v>
      </c>
      <c r="C82" s="363">
        <f>+Članstvo!C24</f>
        <v>0</v>
      </c>
      <c r="D82" s="372"/>
      <c r="E82" s="357"/>
      <c r="F82" s="357"/>
      <c r="G82" s="357"/>
      <c r="H82" s="361"/>
      <c r="I82" s="371">
        <f t="shared" si="4"/>
        <v>0</v>
      </c>
      <c r="J82" s="366">
        <f t="shared" si="5"/>
        <v>0</v>
      </c>
      <c r="K82" s="244">
        <f t="shared" si="6"/>
        <v>0</v>
      </c>
    </row>
    <row r="83" spans="2:11" ht="15.75" thickTop="1" x14ac:dyDescent="0.25">
      <c r="B83" s="239"/>
      <c r="C83" s="364"/>
      <c r="D83" s="373">
        <f>SUM(D71:D82)</f>
        <v>0</v>
      </c>
      <c r="E83" s="232">
        <f>SUM(E71:E82)</f>
        <v>0</v>
      </c>
      <c r="F83" s="232">
        <f>SUM(F71:F82)</f>
        <v>0</v>
      </c>
      <c r="G83" s="232">
        <f>SUM(G71:G82)</f>
        <v>0</v>
      </c>
      <c r="H83" s="240">
        <f>SUM(H71:H82)</f>
        <v>0</v>
      </c>
      <c r="I83" s="374">
        <f t="shared" si="4"/>
        <v>0</v>
      </c>
      <c r="J83" s="367">
        <f>SUM(J71:J82)</f>
        <v>0</v>
      </c>
      <c r="K83" s="241">
        <f t="shared" si="6"/>
        <v>0</v>
      </c>
    </row>
    <row r="85" spans="2:11" ht="30" x14ac:dyDescent="0.25">
      <c r="B85" s="674" t="s">
        <v>299</v>
      </c>
      <c r="C85" s="675"/>
      <c r="D85" s="675"/>
      <c r="E85" s="676"/>
      <c r="F85" s="203" t="s">
        <v>300</v>
      </c>
    </row>
    <row r="86" spans="2:11" x14ac:dyDescent="0.25">
      <c r="B86" s="680" t="s">
        <v>190</v>
      </c>
      <c r="C86" s="681"/>
      <c r="D86" s="681"/>
      <c r="E86" s="681"/>
      <c r="F86" s="309">
        <f>SUM(F87:F92)</f>
        <v>0</v>
      </c>
    </row>
    <row r="87" spans="2:11" x14ac:dyDescent="0.25">
      <c r="B87" s="69">
        <v>42</v>
      </c>
      <c r="C87" s="671" t="s">
        <v>40</v>
      </c>
      <c r="D87" s="671"/>
      <c r="E87" s="671"/>
      <c r="F87" s="308">
        <f>+D83</f>
        <v>0</v>
      </c>
    </row>
    <row r="88" spans="2:11" x14ac:dyDescent="0.25">
      <c r="B88" s="69">
        <v>42</v>
      </c>
      <c r="C88" s="671" t="s">
        <v>271</v>
      </c>
      <c r="D88" s="671"/>
      <c r="E88" s="671"/>
      <c r="F88" s="308">
        <f>+E83</f>
        <v>0</v>
      </c>
    </row>
    <row r="89" spans="2:11" x14ac:dyDescent="0.25">
      <c r="B89" s="69">
        <v>42</v>
      </c>
      <c r="C89" s="671" t="s">
        <v>164</v>
      </c>
      <c r="D89" s="671"/>
      <c r="E89" s="671"/>
      <c r="F89" s="308">
        <f>+F83</f>
        <v>0</v>
      </c>
    </row>
    <row r="90" spans="2:11" x14ac:dyDescent="0.25">
      <c r="B90" s="69">
        <v>42</v>
      </c>
      <c r="C90" s="671" t="s">
        <v>44</v>
      </c>
      <c r="D90" s="671"/>
      <c r="E90" s="671"/>
      <c r="F90" s="308">
        <f>+G83</f>
        <v>0</v>
      </c>
    </row>
    <row r="91" spans="2:11" x14ac:dyDescent="0.25">
      <c r="B91" s="69">
        <v>42</v>
      </c>
      <c r="C91" s="671" t="s">
        <v>41</v>
      </c>
      <c r="D91" s="671"/>
      <c r="E91" s="671"/>
      <c r="F91" s="308">
        <f>+J83</f>
        <v>0</v>
      </c>
    </row>
    <row r="92" spans="2:11" x14ac:dyDescent="0.25">
      <c r="B92" s="69">
        <v>42</v>
      </c>
      <c r="C92" s="671" t="s">
        <v>307</v>
      </c>
      <c r="D92" s="671"/>
      <c r="E92" s="671"/>
      <c r="F92" s="308">
        <f>+H83</f>
        <v>0</v>
      </c>
    </row>
  </sheetData>
  <sheetProtection password="8A10" sheet="1" objects="1" scenarios="1" selectLockedCells="1"/>
  <mergeCells count="16">
    <mergeCell ref="K69:K70"/>
    <mergeCell ref="B68:K68"/>
    <mergeCell ref="B2:I2"/>
    <mergeCell ref="B4:I4"/>
    <mergeCell ref="B86:E86"/>
    <mergeCell ref="B85:E85"/>
    <mergeCell ref="J69:J70"/>
    <mergeCell ref="B69:B70"/>
    <mergeCell ref="C69:C70"/>
    <mergeCell ref="D69:I69"/>
    <mergeCell ref="C92:E92"/>
    <mergeCell ref="C87:E87"/>
    <mergeCell ref="C89:E89"/>
    <mergeCell ref="C90:E90"/>
    <mergeCell ref="C91:E91"/>
    <mergeCell ref="C88:E88"/>
  </mergeCells>
  <dataValidations count="1">
    <dataValidation type="list" allowBlank="1" showInputMessage="1" showErrorMessage="1" sqref="D6:D65" xr:uid="{00000000-0002-0000-0600-000000000000}">
      <formula1>Kategorija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3"/>
  </sheetPr>
  <dimension ref="B2:S84"/>
  <sheetViews>
    <sheetView showGridLines="0" workbookViewId="0">
      <pane xSplit="2" ySplit="4" topLeftCell="C5" activePane="bottomRight" state="frozen"/>
      <selection activeCell="O9" sqref="O9"/>
      <selection pane="topRight" activeCell="O9" sqref="O9"/>
      <selection pane="bottomLeft" activeCell="O9" sqref="O9"/>
      <selection pane="bottomRight" activeCell="O5" sqref="O5:P71"/>
    </sheetView>
  </sheetViews>
  <sheetFormatPr defaultRowHeight="15" x14ac:dyDescent="0.25"/>
  <cols>
    <col min="1" max="1" width="3.85546875" style="102" customWidth="1"/>
    <col min="2" max="2" width="4.7109375" style="102" customWidth="1"/>
    <col min="3" max="3" width="30" style="102" customWidth="1"/>
    <col min="4" max="4" width="19.140625" style="102" customWidth="1"/>
    <col min="5" max="5" width="6.7109375" style="102" customWidth="1"/>
    <col min="6" max="6" width="15.5703125" style="102" bestFit="1" customWidth="1"/>
    <col min="7" max="7" width="15.7109375" style="102" customWidth="1"/>
    <col min="8" max="9" width="6.7109375" style="316" customWidth="1"/>
    <col min="10" max="10" width="14.85546875" style="102" customWidth="1"/>
    <col min="11" max="11" width="15.7109375" style="102" customWidth="1"/>
    <col min="12" max="12" width="6.7109375" style="102" customWidth="1"/>
    <col min="13" max="13" width="13.7109375" style="102" customWidth="1"/>
    <col min="14" max="17" width="15.7109375" style="102" customWidth="1"/>
    <col min="18" max="16384" width="9.140625" style="102"/>
  </cols>
  <sheetData>
    <row r="2" spans="2:19" ht="15.75" customHeight="1" x14ac:dyDescent="0.25">
      <c r="B2" s="693" t="s">
        <v>311</v>
      </c>
      <c r="C2" s="694"/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  <c r="P2" s="694"/>
      <c r="Q2" s="695"/>
    </row>
    <row r="3" spans="2:19" x14ac:dyDescent="0.25">
      <c r="B3" s="248"/>
      <c r="C3" s="248"/>
      <c r="D3" s="311"/>
      <c r="E3" s="698" t="s">
        <v>40</v>
      </c>
      <c r="F3" s="699"/>
      <c r="G3" s="700"/>
      <c r="H3" s="699" t="s">
        <v>271</v>
      </c>
      <c r="I3" s="699"/>
      <c r="J3" s="699"/>
      <c r="K3" s="699"/>
      <c r="L3" s="698" t="s">
        <v>44</v>
      </c>
      <c r="M3" s="699"/>
      <c r="N3" s="700"/>
      <c r="O3" s="701" t="s">
        <v>164</v>
      </c>
      <c r="P3" s="689" t="s">
        <v>307</v>
      </c>
      <c r="Q3" s="691" t="s">
        <v>162</v>
      </c>
    </row>
    <row r="4" spans="2:19" s="312" customFormat="1" ht="60" x14ac:dyDescent="0.25">
      <c r="B4" s="247" t="s">
        <v>42</v>
      </c>
      <c r="C4" s="247" t="s">
        <v>43</v>
      </c>
      <c r="D4" s="249" t="s">
        <v>39</v>
      </c>
      <c r="E4" s="258" t="s">
        <v>278</v>
      </c>
      <c r="F4" s="58" t="s">
        <v>312</v>
      </c>
      <c r="G4" s="375" t="s">
        <v>313</v>
      </c>
      <c r="H4" s="257" t="s">
        <v>278</v>
      </c>
      <c r="I4" s="251" t="s">
        <v>314</v>
      </c>
      <c r="J4" s="58" t="s">
        <v>312</v>
      </c>
      <c r="K4" s="379" t="s">
        <v>271</v>
      </c>
      <c r="L4" s="258" t="s">
        <v>278</v>
      </c>
      <c r="M4" s="58" t="s">
        <v>312</v>
      </c>
      <c r="N4" s="375" t="s">
        <v>44</v>
      </c>
      <c r="O4" s="702"/>
      <c r="P4" s="690"/>
      <c r="Q4" s="692"/>
      <c r="S4" s="313"/>
    </row>
    <row r="5" spans="2:19" x14ac:dyDescent="0.25">
      <c r="B5" s="314" t="str">
        <f>IF(C5&lt;&gt;"",1,"")</f>
        <v/>
      </c>
      <c r="C5" s="558"/>
      <c r="D5" s="559"/>
      <c r="E5" s="560"/>
      <c r="F5" s="561"/>
      <c r="G5" s="376">
        <f>+E5*F5</f>
        <v>0</v>
      </c>
      <c r="H5" s="566"/>
      <c r="I5" s="566"/>
      <c r="J5" s="567"/>
      <c r="K5" s="380">
        <f>+H5*I5*J5</f>
        <v>0</v>
      </c>
      <c r="L5" s="574"/>
      <c r="M5" s="561"/>
      <c r="N5" s="376">
        <f>+L5*M5</f>
        <v>0</v>
      </c>
      <c r="O5" s="570"/>
      <c r="P5" s="571"/>
      <c r="Q5" s="254">
        <f>+G5+K5+N5+O5+P5</f>
        <v>0</v>
      </c>
    </row>
    <row r="6" spans="2:19" x14ac:dyDescent="0.25">
      <c r="B6" s="314" t="str">
        <f>IF(C6&lt;&gt;"",1+B5,"")</f>
        <v/>
      </c>
      <c r="C6" s="558"/>
      <c r="D6" s="559"/>
      <c r="E6" s="560"/>
      <c r="F6" s="561"/>
      <c r="G6" s="376">
        <f t="shared" ref="G6:G69" si="0">+E6*F6</f>
        <v>0</v>
      </c>
      <c r="H6" s="566"/>
      <c r="I6" s="566"/>
      <c r="J6" s="567"/>
      <c r="K6" s="380">
        <f t="shared" ref="K6:K69" si="1">+H6*I6*J6</f>
        <v>0</v>
      </c>
      <c r="L6" s="574"/>
      <c r="M6" s="561"/>
      <c r="N6" s="376">
        <f t="shared" ref="N6:N69" si="2">+L6*M6</f>
        <v>0</v>
      </c>
      <c r="O6" s="570"/>
      <c r="P6" s="571"/>
      <c r="Q6" s="254">
        <f t="shared" ref="Q6:Q69" si="3">+G6+K6+N6+O6+P6</f>
        <v>0</v>
      </c>
    </row>
    <row r="7" spans="2:19" x14ac:dyDescent="0.25">
      <c r="B7" s="314" t="str">
        <f t="shared" ref="B7:B70" si="4">IF(C7&lt;&gt;"",1+B6,"")</f>
        <v/>
      </c>
      <c r="C7" s="558"/>
      <c r="D7" s="559"/>
      <c r="E7" s="560"/>
      <c r="F7" s="561"/>
      <c r="G7" s="376">
        <f t="shared" si="0"/>
        <v>0</v>
      </c>
      <c r="H7" s="566"/>
      <c r="I7" s="566"/>
      <c r="J7" s="567"/>
      <c r="K7" s="380">
        <f t="shared" si="1"/>
        <v>0</v>
      </c>
      <c r="L7" s="574"/>
      <c r="M7" s="561"/>
      <c r="N7" s="376">
        <f t="shared" si="2"/>
        <v>0</v>
      </c>
      <c r="O7" s="570"/>
      <c r="P7" s="571"/>
      <c r="Q7" s="254">
        <f t="shared" si="3"/>
        <v>0</v>
      </c>
    </row>
    <row r="8" spans="2:19" x14ac:dyDescent="0.25">
      <c r="B8" s="314" t="str">
        <f t="shared" si="4"/>
        <v/>
      </c>
      <c r="C8" s="558"/>
      <c r="D8" s="559"/>
      <c r="E8" s="560"/>
      <c r="F8" s="561"/>
      <c r="G8" s="376">
        <f t="shared" si="0"/>
        <v>0</v>
      </c>
      <c r="H8" s="566"/>
      <c r="I8" s="566"/>
      <c r="J8" s="567"/>
      <c r="K8" s="380">
        <f t="shared" si="1"/>
        <v>0</v>
      </c>
      <c r="L8" s="574"/>
      <c r="M8" s="561"/>
      <c r="N8" s="376">
        <f t="shared" si="2"/>
        <v>0</v>
      </c>
      <c r="O8" s="570"/>
      <c r="P8" s="571"/>
      <c r="Q8" s="254">
        <f t="shared" si="3"/>
        <v>0</v>
      </c>
    </row>
    <row r="9" spans="2:19" x14ac:dyDescent="0.25">
      <c r="B9" s="314" t="str">
        <f t="shared" si="4"/>
        <v/>
      </c>
      <c r="C9" s="558"/>
      <c r="D9" s="559"/>
      <c r="E9" s="560"/>
      <c r="F9" s="561"/>
      <c r="G9" s="376">
        <f t="shared" si="0"/>
        <v>0</v>
      </c>
      <c r="H9" s="566"/>
      <c r="I9" s="566"/>
      <c r="J9" s="567"/>
      <c r="K9" s="380">
        <f t="shared" si="1"/>
        <v>0</v>
      </c>
      <c r="L9" s="574"/>
      <c r="M9" s="561"/>
      <c r="N9" s="376">
        <f t="shared" si="2"/>
        <v>0</v>
      </c>
      <c r="O9" s="570"/>
      <c r="P9" s="571"/>
      <c r="Q9" s="254">
        <f t="shared" si="3"/>
        <v>0</v>
      </c>
    </row>
    <row r="10" spans="2:19" x14ac:dyDescent="0.25">
      <c r="B10" s="314" t="str">
        <f t="shared" si="4"/>
        <v/>
      </c>
      <c r="C10" s="558"/>
      <c r="D10" s="559"/>
      <c r="E10" s="560"/>
      <c r="F10" s="561"/>
      <c r="G10" s="376">
        <f t="shared" si="0"/>
        <v>0</v>
      </c>
      <c r="H10" s="566"/>
      <c r="I10" s="566"/>
      <c r="J10" s="567"/>
      <c r="K10" s="380">
        <f t="shared" si="1"/>
        <v>0</v>
      </c>
      <c r="L10" s="574"/>
      <c r="M10" s="561"/>
      <c r="N10" s="376">
        <f t="shared" si="2"/>
        <v>0</v>
      </c>
      <c r="O10" s="570"/>
      <c r="P10" s="571"/>
      <c r="Q10" s="254">
        <f t="shared" si="3"/>
        <v>0</v>
      </c>
    </row>
    <row r="11" spans="2:19" x14ac:dyDescent="0.25">
      <c r="B11" s="314" t="str">
        <f t="shared" si="4"/>
        <v/>
      </c>
      <c r="C11" s="558"/>
      <c r="D11" s="559"/>
      <c r="E11" s="560"/>
      <c r="F11" s="561"/>
      <c r="G11" s="376">
        <f t="shared" si="0"/>
        <v>0</v>
      </c>
      <c r="H11" s="566"/>
      <c r="I11" s="566"/>
      <c r="J11" s="567"/>
      <c r="K11" s="380">
        <f t="shared" si="1"/>
        <v>0</v>
      </c>
      <c r="L11" s="574"/>
      <c r="M11" s="561"/>
      <c r="N11" s="376">
        <f t="shared" si="2"/>
        <v>0</v>
      </c>
      <c r="O11" s="570"/>
      <c r="P11" s="571"/>
      <c r="Q11" s="254">
        <f t="shared" si="3"/>
        <v>0</v>
      </c>
    </row>
    <row r="12" spans="2:19" x14ac:dyDescent="0.25">
      <c r="B12" s="314" t="str">
        <f t="shared" si="4"/>
        <v/>
      </c>
      <c r="C12" s="558"/>
      <c r="D12" s="559"/>
      <c r="E12" s="560"/>
      <c r="F12" s="561"/>
      <c r="G12" s="376">
        <f t="shared" si="0"/>
        <v>0</v>
      </c>
      <c r="H12" s="566"/>
      <c r="I12" s="566"/>
      <c r="J12" s="567"/>
      <c r="K12" s="380">
        <f t="shared" si="1"/>
        <v>0</v>
      </c>
      <c r="L12" s="574"/>
      <c r="M12" s="561"/>
      <c r="N12" s="376">
        <f t="shared" si="2"/>
        <v>0</v>
      </c>
      <c r="O12" s="570"/>
      <c r="P12" s="571"/>
      <c r="Q12" s="254">
        <f t="shared" si="3"/>
        <v>0</v>
      </c>
    </row>
    <row r="13" spans="2:19" x14ac:dyDescent="0.25">
      <c r="B13" s="314" t="str">
        <f t="shared" si="4"/>
        <v/>
      </c>
      <c r="C13" s="558"/>
      <c r="D13" s="559"/>
      <c r="E13" s="560"/>
      <c r="F13" s="561"/>
      <c r="G13" s="376">
        <f t="shared" si="0"/>
        <v>0</v>
      </c>
      <c r="H13" s="566"/>
      <c r="I13" s="566"/>
      <c r="J13" s="567"/>
      <c r="K13" s="380">
        <f t="shared" si="1"/>
        <v>0</v>
      </c>
      <c r="L13" s="574"/>
      <c r="M13" s="561"/>
      <c r="N13" s="376">
        <f t="shared" si="2"/>
        <v>0</v>
      </c>
      <c r="O13" s="570"/>
      <c r="P13" s="571"/>
      <c r="Q13" s="254">
        <f t="shared" si="3"/>
        <v>0</v>
      </c>
    </row>
    <row r="14" spans="2:19" x14ac:dyDescent="0.25">
      <c r="B14" s="314" t="str">
        <f t="shared" si="4"/>
        <v/>
      </c>
      <c r="C14" s="558"/>
      <c r="D14" s="559"/>
      <c r="E14" s="560"/>
      <c r="F14" s="561"/>
      <c r="G14" s="376">
        <f t="shared" si="0"/>
        <v>0</v>
      </c>
      <c r="H14" s="566"/>
      <c r="I14" s="566"/>
      <c r="J14" s="567"/>
      <c r="K14" s="380">
        <f t="shared" si="1"/>
        <v>0</v>
      </c>
      <c r="L14" s="574"/>
      <c r="M14" s="561"/>
      <c r="N14" s="376">
        <f t="shared" si="2"/>
        <v>0</v>
      </c>
      <c r="O14" s="570"/>
      <c r="P14" s="571"/>
      <c r="Q14" s="254">
        <f t="shared" si="3"/>
        <v>0</v>
      </c>
    </row>
    <row r="15" spans="2:19" x14ac:dyDescent="0.25">
      <c r="B15" s="314" t="str">
        <f t="shared" si="4"/>
        <v/>
      </c>
      <c r="C15" s="558"/>
      <c r="D15" s="559"/>
      <c r="E15" s="560"/>
      <c r="F15" s="561"/>
      <c r="G15" s="376">
        <f t="shared" si="0"/>
        <v>0</v>
      </c>
      <c r="H15" s="566"/>
      <c r="I15" s="566"/>
      <c r="J15" s="567"/>
      <c r="K15" s="380">
        <f t="shared" si="1"/>
        <v>0</v>
      </c>
      <c r="L15" s="574"/>
      <c r="M15" s="561"/>
      <c r="N15" s="376">
        <f t="shared" si="2"/>
        <v>0</v>
      </c>
      <c r="O15" s="570"/>
      <c r="P15" s="571"/>
      <c r="Q15" s="254">
        <f t="shared" si="3"/>
        <v>0</v>
      </c>
    </row>
    <row r="16" spans="2:19" x14ac:dyDescent="0.25">
      <c r="B16" s="314" t="str">
        <f t="shared" si="4"/>
        <v/>
      </c>
      <c r="C16" s="558"/>
      <c r="D16" s="559"/>
      <c r="E16" s="560"/>
      <c r="F16" s="561"/>
      <c r="G16" s="376">
        <f t="shared" si="0"/>
        <v>0</v>
      </c>
      <c r="H16" s="566"/>
      <c r="I16" s="566"/>
      <c r="J16" s="567"/>
      <c r="K16" s="380">
        <f t="shared" si="1"/>
        <v>0</v>
      </c>
      <c r="L16" s="574"/>
      <c r="M16" s="561"/>
      <c r="N16" s="376">
        <f t="shared" si="2"/>
        <v>0</v>
      </c>
      <c r="O16" s="570"/>
      <c r="P16" s="571"/>
      <c r="Q16" s="254">
        <f t="shared" si="3"/>
        <v>0</v>
      </c>
    </row>
    <row r="17" spans="2:17" x14ac:dyDescent="0.25">
      <c r="B17" s="314" t="str">
        <f t="shared" si="4"/>
        <v/>
      </c>
      <c r="C17" s="558"/>
      <c r="D17" s="559"/>
      <c r="E17" s="560"/>
      <c r="F17" s="561"/>
      <c r="G17" s="376">
        <f t="shared" si="0"/>
        <v>0</v>
      </c>
      <c r="H17" s="566"/>
      <c r="I17" s="566"/>
      <c r="J17" s="567"/>
      <c r="K17" s="380">
        <f t="shared" si="1"/>
        <v>0</v>
      </c>
      <c r="L17" s="574"/>
      <c r="M17" s="561"/>
      <c r="N17" s="376">
        <f t="shared" si="2"/>
        <v>0</v>
      </c>
      <c r="O17" s="570"/>
      <c r="P17" s="571"/>
      <c r="Q17" s="254">
        <f t="shared" si="3"/>
        <v>0</v>
      </c>
    </row>
    <row r="18" spans="2:17" x14ac:dyDescent="0.25">
      <c r="B18" s="314" t="str">
        <f t="shared" si="4"/>
        <v/>
      </c>
      <c r="C18" s="558"/>
      <c r="D18" s="559"/>
      <c r="E18" s="560"/>
      <c r="F18" s="561"/>
      <c r="G18" s="376">
        <f t="shared" si="0"/>
        <v>0</v>
      </c>
      <c r="H18" s="566"/>
      <c r="I18" s="566"/>
      <c r="J18" s="567"/>
      <c r="K18" s="380">
        <f t="shared" si="1"/>
        <v>0</v>
      </c>
      <c r="L18" s="574"/>
      <c r="M18" s="561"/>
      <c r="N18" s="376">
        <f t="shared" si="2"/>
        <v>0</v>
      </c>
      <c r="O18" s="570"/>
      <c r="P18" s="571"/>
      <c r="Q18" s="254">
        <f t="shared" si="3"/>
        <v>0</v>
      </c>
    </row>
    <row r="19" spans="2:17" x14ac:dyDescent="0.25">
      <c r="B19" s="314" t="str">
        <f t="shared" si="4"/>
        <v/>
      </c>
      <c r="C19" s="558"/>
      <c r="D19" s="559"/>
      <c r="E19" s="560"/>
      <c r="F19" s="561"/>
      <c r="G19" s="376">
        <f t="shared" si="0"/>
        <v>0</v>
      </c>
      <c r="H19" s="566"/>
      <c r="I19" s="566"/>
      <c r="J19" s="567"/>
      <c r="K19" s="380">
        <f t="shared" si="1"/>
        <v>0</v>
      </c>
      <c r="L19" s="574"/>
      <c r="M19" s="561"/>
      <c r="N19" s="376">
        <f t="shared" si="2"/>
        <v>0</v>
      </c>
      <c r="O19" s="570"/>
      <c r="P19" s="571"/>
      <c r="Q19" s="254">
        <f t="shared" si="3"/>
        <v>0</v>
      </c>
    </row>
    <row r="20" spans="2:17" x14ac:dyDescent="0.25">
      <c r="B20" s="314" t="str">
        <f t="shared" si="4"/>
        <v/>
      </c>
      <c r="C20" s="558"/>
      <c r="D20" s="559"/>
      <c r="E20" s="560"/>
      <c r="F20" s="561"/>
      <c r="G20" s="376">
        <f t="shared" si="0"/>
        <v>0</v>
      </c>
      <c r="H20" s="566"/>
      <c r="I20" s="566"/>
      <c r="J20" s="567"/>
      <c r="K20" s="380">
        <f t="shared" si="1"/>
        <v>0</v>
      </c>
      <c r="L20" s="574"/>
      <c r="M20" s="561"/>
      <c r="N20" s="376">
        <f t="shared" si="2"/>
        <v>0</v>
      </c>
      <c r="O20" s="570"/>
      <c r="P20" s="571"/>
      <c r="Q20" s="254">
        <f t="shared" si="3"/>
        <v>0</v>
      </c>
    </row>
    <row r="21" spans="2:17" x14ac:dyDescent="0.25">
      <c r="B21" s="314" t="str">
        <f t="shared" si="4"/>
        <v/>
      </c>
      <c r="C21" s="558"/>
      <c r="D21" s="559"/>
      <c r="E21" s="560"/>
      <c r="F21" s="561"/>
      <c r="G21" s="376">
        <f t="shared" si="0"/>
        <v>0</v>
      </c>
      <c r="H21" s="566"/>
      <c r="I21" s="566"/>
      <c r="J21" s="567"/>
      <c r="K21" s="380">
        <f t="shared" si="1"/>
        <v>0</v>
      </c>
      <c r="L21" s="574"/>
      <c r="M21" s="561"/>
      <c r="N21" s="376">
        <f t="shared" si="2"/>
        <v>0</v>
      </c>
      <c r="O21" s="570"/>
      <c r="P21" s="571"/>
      <c r="Q21" s="254">
        <f t="shared" si="3"/>
        <v>0</v>
      </c>
    </row>
    <row r="22" spans="2:17" x14ac:dyDescent="0.25">
      <c r="B22" s="314" t="str">
        <f t="shared" si="4"/>
        <v/>
      </c>
      <c r="C22" s="558"/>
      <c r="D22" s="559"/>
      <c r="E22" s="560"/>
      <c r="F22" s="561"/>
      <c r="G22" s="376">
        <f t="shared" si="0"/>
        <v>0</v>
      </c>
      <c r="H22" s="566"/>
      <c r="I22" s="566"/>
      <c r="J22" s="567"/>
      <c r="K22" s="380">
        <f t="shared" si="1"/>
        <v>0</v>
      </c>
      <c r="L22" s="574"/>
      <c r="M22" s="561"/>
      <c r="N22" s="376">
        <f t="shared" si="2"/>
        <v>0</v>
      </c>
      <c r="O22" s="570"/>
      <c r="P22" s="571"/>
      <c r="Q22" s="254">
        <f t="shared" si="3"/>
        <v>0</v>
      </c>
    </row>
    <row r="23" spans="2:17" x14ac:dyDescent="0.25">
      <c r="B23" s="314" t="str">
        <f t="shared" si="4"/>
        <v/>
      </c>
      <c r="C23" s="558"/>
      <c r="D23" s="559"/>
      <c r="E23" s="560"/>
      <c r="F23" s="561"/>
      <c r="G23" s="376">
        <f t="shared" si="0"/>
        <v>0</v>
      </c>
      <c r="H23" s="566"/>
      <c r="I23" s="566"/>
      <c r="J23" s="567"/>
      <c r="K23" s="380">
        <f t="shared" si="1"/>
        <v>0</v>
      </c>
      <c r="L23" s="574"/>
      <c r="M23" s="561"/>
      <c r="N23" s="376">
        <f t="shared" si="2"/>
        <v>0</v>
      </c>
      <c r="O23" s="570"/>
      <c r="P23" s="571"/>
      <c r="Q23" s="254">
        <f t="shared" si="3"/>
        <v>0</v>
      </c>
    </row>
    <row r="24" spans="2:17" x14ac:dyDescent="0.25">
      <c r="B24" s="314" t="str">
        <f t="shared" si="4"/>
        <v/>
      </c>
      <c r="C24" s="558"/>
      <c r="D24" s="559"/>
      <c r="E24" s="560"/>
      <c r="F24" s="561"/>
      <c r="G24" s="376">
        <f t="shared" si="0"/>
        <v>0</v>
      </c>
      <c r="H24" s="566"/>
      <c r="I24" s="566"/>
      <c r="J24" s="567"/>
      <c r="K24" s="380">
        <f t="shared" si="1"/>
        <v>0</v>
      </c>
      <c r="L24" s="574"/>
      <c r="M24" s="561"/>
      <c r="N24" s="376">
        <f t="shared" si="2"/>
        <v>0</v>
      </c>
      <c r="O24" s="570"/>
      <c r="P24" s="571"/>
      <c r="Q24" s="254">
        <f t="shared" si="3"/>
        <v>0</v>
      </c>
    </row>
    <row r="25" spans="2:17" x14ac:dyDescent="0.25">
      <c r="B25" s="314" t="str">
        <f t="shared" si="4"/>
        <v/>
      </c>
      <c r="C25" s="558"/>
      <c r="D25" s="559"/>
      <c r="E25" s="560"/>
      <c r="F25" s="561"/>
      <c r="G25" s="376">
        <f t="shared" si="0"/>
        <v>0</v>
      </c>
      <c r="H25" s="566"/>
      <c r="I25" s="566"/>
      <c r="J25" s="567"/>
      <c r="K25" s="380">
        <f t="shared" si="1"/>
        <v>0</v>
      </c>
      <c r="L25" s="574"/>
      <c r="M25" s="561"/>
      <c r="N25" s="376">
        <f t="shared" si="2"/>
        <v>0</v>
      </c>
      <c r="O25" s="570"/>
      <c r="P25" s="571"/>
      <c r="Q25" s="254">
        <f t="shared" si="3"/>
        <v>0</v>
      </c>
    </row>
    <row r="26" spans="2:17" x14ac:dyDescent="0.25">
      <c r="B26" s="314" t="str">
        <f t="shared" si="4"/>
        <v/>
      </c>
      <c r="C26" s="558"/>
      <c r="D26" s="559"/>
      <c r="E26" s="560"/>
      <c r="F26" s="561"/>
      <c r="G26" s="376">
        <f t="shared" si="0"/>
        <v>0</v>
      </c>
      <c r="H26" s="566"/>
      <c r="I26" s="566"/>
      <c r="J26" s="567"/>
      <c r="K26" s="380">
        <f t="shared" si="1"/>
        <v>0</v>
      </c>
      <c r="L26" s="574"/>
      <c r="M26" s="561"/>
      <c r="N26" s="376">
        <f t="shared" si="2"/>
        <v>0</v>
      </c>
      <c r="O26" s="570"/>
      <c r="P26" s="571"/>
      <c r="Q26" s="254">
        <f t="shared" si="3"/>
        <v>0</v>
      </c>
    </row>
    <row r="27" spans="2:17" x14ac:dyDescent="0.25">
      <c r="B27" s="314" t="str">
        <f t="shared" si="4"/>
        <v/>
      </c>
      <c r="C27" s="558"/>
      <c r="D27" s="559"/>
      <c r="E27" s="560"/>
      <c r="F27" s="561"/>
      <c r="G27" s="376">
        <f t="shared" si="0"/>
        <v>0</v>
      </c>
      <c r="H27" s="566"/>
      <c r="I27" s="566"/>
      <c r="J27" s="567"/>
      <c r="K27" s="380">
        <f t="shared" si="1"/>
        <v>0</v>
      </c>
      <c r="L27" s="574"/>
      <c r="M27" s="561"/>
      <c r="N27" s="376">
        <f t="shared" si="2"/>
        <v>0</v>
      </c>
      <c r="O27" s="570"/>
      <c r="P27" s="571"/>
      <c r="Q27" s="254">
        <f t="shared" si="3"/>
        <v>0</v>
      </c>
    </row>
    <row r="28" spans="2:17" x14ac:dyDescent="0.25">
      <c r="B28" s="314" t="str">
        <f t="shared" si="4"/>
        <v/>
      </c>
      <c r="C28" s="558"/>
      <c r="D28" s="559"/>
      <c r="E28" s="560"/>
      <c r="F28" s="561"/>
      <c r="G28" s="376">
        <f t="shared" si="0"/>
        <v>0</v>
      </c>
      <c r="H28" s="566"/>
      <c r="I28" s="566"/>
      <c r="J28" s="567"/>
      <c r="K28" s="380">
        <f t="shared" si="1"/>
        <v>0</v>
      </c>
      <c r="L28" s="574"/>
      <c r="M28" s="561"/>
      <c r="N28" s="376">
        <f t="shared" si="2"/>
        <v>0</v>
      </c>
      <c r="O28" s="570"/>
      <c r="P28" s="571"/>
      <c r="Q28" s="254">
        <f t="shared" si="3"/>
        <v>0</v>
      </c>
    </row>
    <row r="29" spans="2:17" x14ac:dyDescent="0.25">
      <c r="B29" s="314" t="str">
        <f t="shared" si="4"/>
        <v/>
      </c>
      <c r="C29" s="558"/>
      <c r="D29" s="559"/>
      <c r="E29" s="560"/>
      <c r="F29" s="561"/>
      <c r="G29" s="376">
        <f t="shared" si="0"/>
        <v>0</v>
      </c>
      <c r="H29" s="566"/>
      <c r="I29" s="566"/>
      <c r="J29" s="567"/>
      <c r="K29" s="380">
        <f t="shared" si="1"/>
        <v>0</v>
      </c>
      <c r="L29" s="574"/>
      <c r="M29" s="561"/>
      <c r="N29" s="376">
        <f t="shared" si="2"/>
        <v>0</v>
      </c>
      <c r="O29" s="570"/>
      <c r="P29" s="571"/>
      <c r="Q29" s="254">
        <f t="shared" si="3"/>
        <v>0</v>
      </c>
    </row>
    <row r="30" spans="2:17" x14ac:dyDescent="0.25">
      <c r="B30" s="314" t="str">
        <f t="shared" si="4"/>
        <v/>
      </c>
      <c r="C30" s="558"/>
      <c r="D30" s="559"/>
      <c r="E30" s="560"/>
      <c r="F30" s="561"/>
      <c r="G30" s="376">
        <f t="shared" si="0"/>
        <v>0</v>
      </c>
      <c r="H30" s="566"/>
      <c r="I30" s="566"/>
      <c r="J30" s="567"/>
      <c r="K30" s="380">
        <f t="shared" si="1"/>
        <v>0</v>
      </c>
      <c r="L30" s="574"/>
      <c r="M30" s="561"/>
      <c r="N30" s="376">
        <f t="shared" si="2"/>
        <v>0</v>
      </c>
      <c r="O30" s="570"/>
      <c r="P30" s="571"/>
      <c r="Q30" s="254">
        <f t="shared" si="3"/>
        <v>0</v>
      </c>
    </row>
    <row r="31" spans="2:17" x14ac:dyDescent="0.25">
      <c r="B31" s="314" t="str">
        <f t="shared" si="4"/>
        <v/>
      </c>
      <c r="C31" s="558"/>
      <c r="D31" s="559"/>
      <c r="E31" s="560"/>
      <c r="F31" s="561"/>
      <c r="G31" s="376">
        <f t="shared" si="0"/>
        <v>0</v>
      </c>
      <c r="H31" s="566"/>
      <c r="I31" s="566"/>
      <c r="J31" s="567"/>
      <c r="K31" s="380">
        <f t="shared" si="1"/>
        <v>0</v>
      </c>
      <c r="L31" s="574"/>
      <c r="M31" s="561"/>
      <c r="N31" s="376">
        <f t="shared" si="2"/>
        <v>0</v>
      </c>
      <c r="O31" s="570"/>
      <c r="P31" s="571"/>
      <c r="Q31" s="254">
        <f t="shared" si="3"/>
        <v>0</v>
      </c>
    </row>
    <row r="32" spans="2:17" x14ac:dyDescent="0.25">
      <c r="B32" s="314" t="str">
        <f t="shared" si="4"/>
        <v/>
      </c>
      <c r="C32" s="558"/>
      <c r="D32" s="559"/>
      <c r="E32" s="560"/>
      <c r="F32" s="561"/>
      <c r="G32" s="376">
        <f t="shared" si="0"/>
        <v>0</v>
      </c>
      <c r="H32" s="566"/>
      <c r="I32" s="566"/>
      <c r="J32" s="567"/>
      <c r="K32" s="380">
        <f t="shared" si="1"/>
        <v>0</v>
      </c>
      <c r="L32" s="574"/>
      <c r="M32" s="561"/>
      <c r="N32" s="376">
        <f t="shared" si="2"/>
        <v>0</v>
      </c>
      <c r="O32" s="570"/>
      <c r="P32" s="571"/>
      <c r="Q32" s="254">
        <f t="shared" si="3"/>
        <v>0</v>
      </c>
    </row>
    <row r="33" spans="2:17" x14ac:dyDescent="0.25">
      <c r="B33" s="314" t="str">
        <f t="shared" si="4"/>
        <v/>
      </c>
      <c r="C33" s="558"/>
      <c r="D33" s="559"/>
      <c r="E33" s="560"/>
      <c r="F33" s="561"/>
      <c r="G33" s="376">
        <f t="shared" si="0"/>
        <v>0</v>
      </c>
      <c r="H33" s="566"/>
      <c r="I33" s="566"/>
      <c r="J33" s="567"/>
      <c r="K33" s="380">
        <f t="shared" si="1"/>
        <v>0</v>
      </c>
      <c r="L33" s="574"/>
      <c r="M33" s="561"/>
      <c r="N33" s="376">
        <f t="shared" si="2"/>
        <v>0</v>
      </c>
      <c r="O33" s="570"/>
      <c r="P33" s="571"/>
      <c r="Q33" s="254">
        <f t="shared" si="3"/>
        <v>0</v>
      </c>
    </row>
    <row r="34" spans="2:17" x14ac:dyDescent="0.25">
      <c r="B34" s="314" t="str">
        <f t="shared" si="4"/>
        <v/>
      </c>
      <c r="C34" s="558"/>
      <c r="D34" s="559"/>
      <c r="E34" s="560"/>
      <c r="F34" s="561"/>
      <c r="G34" s="376">
        <f t="shared" si="0"/>
        <v>0</v>
      </c>
      <c r="H34" s="566"/>
      <c r="I34" s="566"/>
      <c r="J34" s="567"/>
      <c r="K34" s="380">
        <f t="shared" si="1"/>
        <v>0</v>
      </c>
      <c r="L34" s="574"/>
      <c r="M34" s="561"/>
      <c r="N34" s="376">
        <f t="shared" si="2"/>
        <v>0</v>
      </c>
      <c r="O34" s="570"/>
      <c r="P34" s="571"/>
      <c r="Q34" s="254">
        <f t="shared" si="3"/>
        <v>0</v>
      </c>
    </row>
    <row r="35" spans="2:17" x14ac:dyDescent="0.25">
      <c r="B35" s="314" t="str">
        <f t="shared" si="4"/>
        <v/>
      </c>
      <c r="C35" s="558"/>
      <c r="D35" s="559"/>
      <c r="E35" s="560"/>
      <c r="F35" s="561"/>
      <c r="G35" s="376">
        <f t="shared" si="0"/>
        <v>0</v>
      </c>
      <c r="H35" s="566"/>
      <c r="I35" s="566"/>
      <c r="J35" s="567"/>
      <c r="K35" s="380">
        <f t="shared" si="1"/>
        <v>0</v>
      </c>
      <c r="L35" s="574"/>
      <c r="M35" s="561"/>
      <c r="N35" s="376">
        <f t="shared" si="2"/>
        <v>0</v>
      </c>
      <c r="O35" s="570"/>
      <c r="P35" s="571"/>
      <c r="Q35" s="254">
        <f t="shared" si="3"/>
        <v>0</v>
      </c>
    </row>
    <row r="36" spans="2:17" x14ac:dyDescent="0.25">
      <c r="B36" s="314" t="str">
        <f t="shared" si="4"/>
        <v/>
      </c>
      <c r="C36" s="558"/>
      <c r="D36" s="559"/>
      <c r="E36" s="560"/>
      <c r="F36" s="561"/>
      <c r="G36" s="376">
        <f t="shared" si="0"/>
        <v>0</v>
      </c>
      <c r="H36" s="566"/>
      <c r="I36" s="566"/>
      <c r="J36" s="567"/>
      <c r="K36" s="380">
        <f t="shared" si="1"/>
        <v>0</v>
      </c>
      <c r="L36" s="574"/>
      <c r="M36" s="561"/>
      <c r="N36" s="376">
        <f t="shared" si="2"/>
        <v>0</v>
      </c>
      <c r="O36" s="570"/>
      <c r="P36" s="571"/>
      <c r="Q36" s="254">
        <f t="shared" si="3"/>
        <v>0</v>
      </c>
    </row>
    <row r="37" spans="2:17" x14ac:dyDescent="0.25">
      <c r="B37" s="314" t="str">
        <f t="shared" si="4"/>
        <v/>
      </c>
      <c r="C37" s="558"/>
      <c r="D37" s="559"/>
      <c r="E37" s="560"/>
      <c r="F37" s="561"/>
      <c r="G37" s="376">
        <f t="shared" si="0"/>
        <v>0</v>
      </c>
      <c r="H37" s="566"/>
      <c r="I37" s="566"/>
      <c r="J37" s="567"/>
      <c r="K37" s="380">
        <f t="shared" si="1"/>
        <v>0</v>
      </c>
      <c r="L37" s="574"/>
      <c r="M37" s="561"/>
      <c r="N37" s="376">
        <f t="shared" si="2"/>
        <v>0</v>
      </c>
      <c r="O37" s="570"/>
      <c r="P37" s="571"/>
      <c r="Q37" s="254">
        <f t="shared" si="3"/>
        <v>0</v>
      </c>
    </row>
    <row r="38" spans="2:17" x14ac:dyDescent="0.25">
      <c r="B38" s="314" t="str">
        <f t="shared" si="4"/>
        <v/>
      </c>
      <c r="C38" s="558"/>
      <c r="D38" s="559"/>
      <c r="E38" s="560"/>
      <c r="F38" s="561"/>
      <c r="G38" s="376">
        <f t="shared" si="0"/>
        <v>0</v>
      </c>
      <c r="H38" s="566"/>
      <c r="I38" s="566"/>
      <c r="J38" s="567"/>
      <c r="K38" s="380">
        <f t="shared" si="1"/>
        <v>0</v>
      </c>
      <c r="L38" s="574"/>
      <c r="M38" s="561"/>
      <c r="N38" s="376">
        <f t="shared" si="2"/>
        <v>0</v>
      </c>
      <c r="O38" s="570"/>
      <c r="P38" s="571"/>
      <c r="Q38" s="254">
        <f t="shared" si="3"/>
        <v>0</v>
      </c>
    </row>
    <row r="39" spans="2:17" x14ac:dyDescent="0.25">
      <c r="B39" s="314" t="str">
        <f t="shared" si="4"/>
        <v/>
      </c>
      <c r="C39" s="558"/>
      <c r="D39" s="559"/>
      <c r="E39" s="560"/>
      <c r="F39" s="561"/>
      <c r="G39" s="376">
        <f t="shared" si="0"/>
        <v>0</v>
      </c>
      <c r="H39" s="566"/>
      <c r="I39" s="566"/>
      <c r="J39" s="567"/>
      <c r="K39" s="380">
        <f t="shared" si="1"/>
        <v>0</v>
      </c>
      <c r="L39" s="574"/>
      <c r="M39" s="561"/>
      <c r="N39" s="376">
        <f t="shared" si="2"/>
        <v>0</v>
      </c>
      <c r="O39" s="570"/>
      <c r="P39" s="571"/>
      <c r="Q39" s="254">
        <f t="shared" si="3"/>
        <v>0</v>
      </c>
    </row>
    <row r="40" spans="2:17" x14ac:dyDescent="0.25">
      <c r="B40" s="314" t="str">
        <f t="shared" si="4"/>
        <v/>
      </c>
      <c r="C40" s="558"/>
      <c r="D40" s="559"/>
      <c r="E40" s="560"/>
      <c r="F40" s="561"/>
      <c r="G40" s="376">
        <f t="shared" si="0"/>
        <v>0</v>
      </c>
      <c r="H40" s="566"/>
      <c r="I40" s="566"/>
      <c r="J40" s="567"/>
      <c r="K40" s="380">
        <f t="shared" si="1"/>
        <v>0</v>
      </c>
      <c r="L40" s="574"/>
      <c r="M40" s="561"/>
      <c r="N40" s="376">
        <f t="shared" si="2"/>
        <v>0</v>
      </c>
      <c r="O40" s="570"/>
      <c r="P40" s="571"/>
      <c r="Q40" s="254">
        <f t="shared" si="3"/>
        <v>0</v>
      </c>
    </row>
    <row r="41" spans="2:17" x14ac:dyDescent="0.25">
      <c r="B41" s="314" t="str">
        <f t="shared" si="4"/>
        <v/>
      </c>
      <c r="C41" s="558"/>
      <c r="D41" s="559"/>
      <c r="E41" s="560"/>
      <c r="F41" s="561"/>
      <c r="G41" s="376">
        <f t="shared" si="0"/>
        <v>0</v>
      </c>
      <c r="H41" s="566"/>
      <c r="I41" s="566"/>
      <c r="J41" s="567"/>
      <c r="K41" s="380">
        <f t="shared" si="1"/>
        <v>0</v>
      </c>
      <c r="L41" s="574"/>
      <c r="M41" s="561"/>
      <c r="N41" s="376">
        <f t="shared" si="2"/>
        <v>0</v>
      </c>
      <c r="O41" s="570"/>
      <c r="P41" s="571"/>
      <c r="Q41" s="254">
        <f t="shared" si="3"/>
        <v>0</v>
      </c>
    </row>
    <row r="42" spans="2:17" x14ac:dyDescent="0.25">
      <c r="B42" s="314" t="str">
        <f t="shared" si="4"/>
        <v/>
      </c>
      <c r="C42" s="558"/>
      <c r="D42" s="559"/>
      <c r="E42" s="560"/>
      <c r="F42" s="561"/>
      <c r="G42" s="376">
        <f t="shared" si="0"/>
        <v>0</v>
      </c>
      <c r="H42" s="566"/>
      <c r="I42" s="566"/>
      <c r="J42" s="567"/>
      <c r="K42" s="380">
        <f t="shared" si="1"/>
        <v>0</v>
      </c>
      <c r="L42" s="574"/>
      <c r="M42" s="561"/>
      <c r="N42" s="376">
        <f t="shared" si="2"/>
        <v>0</v>
      </c>
      <c r="O42" s="570"/>
      <c r="P42" s="571"/>
      <c r="Q42" s="254">
        <f t="shared" si="3"/>
        <v>0</v>
      </c>
    </row>
    <row r="43" spans="2:17" x14ac:dyDescent="0.25">
      <c r="B43" s="314" t="str">
        <f t="shared" si="4"/>
        <v/>
      </c>
      <c r="C43" s="558"/>
      <c r="D43" s="559"/>
      <c r="E43" s="560"/>
      <c r="F43" s="561"/>
      <c r="G43" s="376">
        <f t="shared" si="0"/>
        <v>0</v>
      </c>
      <c r="H43" s="566"/>
      <c r="I43" s="566"/>
      <c r="J43" s="567"/>
      <c r="K43" s="380">
        <f t="shared" si="1"/>
        <v>0</v>
      </c>
      <c r="L43" s="574"/>
      <c r="M43" s="561"/>
      <c r="N43" s="376">
        <f t="shared" si="2"/>
        <v>0</v>
      </c>
      <c r="O43" s="570"/>
      <c r="P43" s="571"/>
      <c r="Q43" s="254">
        <f t="shared" si="3"/>
        <v>0</v>
      </c>
    </row>
    <row r="44" spans="2:17" x14ac:dyDescent="0.25">
      <c r="B44" s="314" t="str">
        <f t="shared" si="4"/>
        <v/>
      </c>
      <c r="C44" s="558"/>
      <c r="D44" s="559"/>
      <c r="E44" s="560"/>
      <c r="F44" s="561"/>
      <c r="G44" s="376">
        <f t="shared" si="0"/>
        <v>0</v>
      </c>
      <c r="H44" s="566"/>
      <c r="I44" s="566"/>
      <c r="J44" s="567"/>
      <c r="K44" s="380">
        <f t="shared" si="1"/>
        <v>0</v>
      </c>
      <c r="L44" s="574"/>
      <c r="M44" s="561"/>
      <c r="N44" s="376">
        <f t="shared" si="2"/>
        <v>0</v>
      </c>
      <c r="O44" s="570"/>
      <c r="P44" s="571"/>
      <c r="Q44" s="254">
        <f t="shared" si="3"/>
        <v>0</v>
      </c>
    </row>
    <row r="45" spans="2:17" x14ac:dyDescent="0.25">
      <c r="B45" s="314" t="str">
        <f t="shared" si="4"/>
        <v/>
      </c>
      <c r="C45" s="558"/>
      <c r="D45" s="559"/>
      <c r="E45" s="560"/>
      <c r="F45" s="561"/>
      <c r="G45" s="376">
        <f t="shared" si="0"/>
        <v>0</v>
      </c>
      <c r="H45" s="566"/>
      <c r="I45" s="566"/>
      <c r="J45" s="567"/>
      <c r="K45" s="380">
        <f t="shared" si="1"/>
        <v>0</v>
      </c>
      <c r="L45" s="574"/>
      <c r="M45" s="561"/>
      <c r="N45" s="376">
        <f t="shared" si="2"/>
        <v>0</v>
      </c>
      <c r="O45" s="570"/>
      <c r="P45" s="571"/>
      <c r="Q45" s="254">
        <f t="shared" si="3"/>
        <v>0</v>
      </c>
    </row>
    <row r="46" spans="2:17" x14ac:dyDescent="0.25">
      <c r="B46" s="314" t="str">
        <f t="shared" si="4"/>
        <v/>
      </c>
      <c r="C46" s="558"/>
      <c r="D46" s="559"/>
      <c r="E46" s="560"/>
      <c r="F46" s="561"/>
      <c r="G46" s="376">
        <f t="shared" si="0"/>
        <v>0</v>
      </c>
      <c r="H46" s="566"/>
      <c r="I46" s="566"/>
      <c r="J46" s="567"/>
      <c r="K46" s="380">
        <f t="shared" si="1"/>
        <v>0</v>
      </c>
      <c r="L46" s="574"/>
      <c r="M46" s="561"/>
      <c r="N46" s="376">
        <f t="shared" si="2"/>
        <v>0</v>
      </c>
      <c r="O46" s="570"/>
      <c r="P46" s="571"/>
      <c r="Q46" s="254">
        <f t="shared" si="3"/>
        <v>0</v>
      </c>
    </row>
    <row r="47" spans="2:17" x14ac:dyDescent="0.25">
      <c r="B47" s="314" t="str">
        <f t="shared" si="4"/>
        <v/>
      </c>
      <c r="C47" s="558"/>
      <c r="D47" s="559"/>
      <c r="E47" s="560"/>
      <c r="F47" s="561"/>
      <c r="G47" s="376">
        <f t="shared" si="0"/>
        <v>0</v>
      </c>
      <c r="H47" s="566"/>
      <c r="I47" s="566"/>
      <c r="J47" s="567"/>
      <c r="K47" s="380">
        <f t="shared" si="1"/>
        <v>0</v>
      </c>
      <c r="L47" s="574"/>
      <c r="M47" s="561"/>
      <c r="N47" s="376">
        <f t="shared" si="2"/>
        <v>0</v>
      </c>
      <c r="O47" s="570"/>
      <c r="P47" s="571"/>
      <c r="Q47" s="254">
        <f t="shared" si="3"/>
        <v>0</v>
      </c>
    </row>
    <row r="48" spans="2:17" x14ac:dyDescent="0.25">
      <c r="B48" s="314" t="str">
        <f t="shared" si="4"/>
        <v/>
      </c>
      <c r="C48" s="558"/>
      <c r="D48" s="559"/>
      <c r="E48" s="560"/>
      <c r="F48" s="561"/>
      <c r="G48" s="376">
        <f t="shared" si="0"/>
        <v>0</v>
      </c>
      <c r="H48" s="566"/>
      <c r="I48" s="566"/>
      <c r="J48" s="567"/>
      <c r="K48" s="380">
        <f t="shared" si="1"/>
        <v>0</v>
      </c>
      <c r="L48" s="574"/>
      <c r="M48" s="561"/>
      <c r="N48" s="376">
        <f t="shared" si="2"/>
        <v>0</v>
      </c>
      <c r="O48" s="570"/>
      <c r="P48" s="571"/>
      <c r="Q48" s="254">
        <f t="shared" si="3"/>
        <v>0</v>
      </c>
    </row>
    <row r="49" spans="2:17" x14ac:dyDescent="0.25">
      <c r="B49" s="314" t="str">
        <f t="shared" si="4"/>
        <v/>
      </c>
      <c r="C49" s="558"/>
      <c r="D49" s="559"/>
      <c r="E49" s="560"/>
      <c r="F49" s="561"/>
      <c r="G49" s="376">
        <f t="shared" si="0"/>
        <v>0</v>
      </c>
      <c r="H49" s="566"/>
      <c r="I49" s="566"/>
      <c r="J49" s="567"/>
      <c r="K49" s="380">
        <f t="shared" si="1"/>
        <v>0</v>
      </c>
      <c r="L49" s="574"/>
      <c r="M49" s="561"/>
      <c r="N49" s="376">
        <f t="shared" si="2"/>
        <v>0</v>
      </c>
      <c r="O49" s="570"/>
      <c r="P49" s="571"/>
      <c r="Q49" s="254">
        <f t="shared" si="3"/>
        <v>0</v>
      </c>
    </row>
    <row r="50" spans="2:17" x14ac:dyDescent="0.25">
      <c r="B50" s="314" t="str">
        <f t="shared" si="4"/>
        <v/>
      </c>
      <c r="C50" s="558"/>
      <c r="D50" s="559"/>
      <c r="E50" s="560"/>
      <c r="F50" s="561"/>
      <c r="G50" s="376">
        <f t="shared" si="0"/>
        <v>0</v>
      </c>
      <c r="H50" s="566"/>
      <c r="I50" s="566"/>
      <c r="J50" s="567"/>
      <c r="K50" s="380">
        <f t="shared" si="1"/>
        <v>0</v>
      </c>
      <c r="L50" s="574"/>
      <c r="M50" s="561"/>
      <c r="N50" s="376">
        <f t="shared" si="2"/>
        <v>0</v>
      </c>
      <c r="O50" s="570"/>
      <c r="P50" s="571"/>
      <c r="Q50" s="254">
        <f t="shared" si="3"/>
        <v>0</v>
      </c>
    </row>
    <row r="51" spans="2:17" x14ac:dyDescent="0.25">
      <c r="B51" s="314" t="str">
        <f t="shared" si="4"/>
        <v/>
      </c>
      <c r="C51" s="558"/>
      <c r="D51" s="559"/>
      <c r="E51" s="560"/>
      <c r="F51" s="561"/>
      <c r="G51" s="376">
        <f t="shared" si="0"/>
        <v>0</v>
      </c>
      <c r="H51" s="566"/>
      <c r="I51" s="566"/>
      <c r="J51" s="567"/>
      <c r="K51" s="380">
        <f t="shared" si="1"/>
        <v>0</v>
      </c>
      <c r="L51" s="574"/>
      <c r="M51" s="561"/>
      <c r="N51" s="376">
        <f t="shared" si="2"/>
        <v>0</v>
      </c>
      <c r="O51" s="570"/>
      <c r="P51" s="571"/>
      <c r="Q51" s="254">
        <f t="shared" si="3"/>
        <v>0</v>
      </c>
    </row>
    <row r="52" spans="2:17" x14ac:dyDescent="0.25">
      <c r="B52" s="314" t="str">
        <f t="shared" si="4"/>
        <v/>
      </c>
      <c r="C52" s="558"/>
      <c r="D52" s="559"/>
      <c r="E52" s="560"/>
      <c r="F52" s="561"/>
      <c r="G52" s="376">
        <f t="shared" si="0"/>
        <v>0</v>
      </c>
      <c r="H52" s="566"/>
      <c r="I52" s="566"/>
      <c r="J52" s="567"/>
      <c r="K52" s="380">
        <f t="shared" si="1"/>
        <v>0</v>
      </c>
      <c r="L52" s="574"/>
      <c r="M52" s="561"/>
      <c r="N52" s="376">
        <f t="shared" si="2"/>
        <v>0</v>
      </c>
      <c r="O52" s="570"/>
      <c r="P52" s="571"/>
      <c r="Q52" s="254">
        <f t="shared" si="3"/>
        <v>0</v>
      </c>
    </row>
    <row r="53" spans="2:17" x14ac:dyDescent="0.25">
      <c r="B53" s="314" t="str">
        <f t="shared" si="4"/>
        <v/>
      </c>
      <c r="C53" s="558"/>
      <c r="D53" s="559"/>
      <c r="E53" s="560"/>
      <c r="F53" s="561"/>
      <c r="G53" s="376">
        <f t="shared" si="0"/>
        <v>0</v>
      </c>
      <c r="H53" s="566"/>
      <c r="I53" s="566"/>
      <c r="J53" s="567"/>
      <c r="K53" s="380">
        <f t="shared" si="1"/>
        <v>0</v>
      </c>
      <c r="L53" s="574"/>
      <c r="M53" s="561"/>
      <c r="N53" s="376">
        <f t="shared" si="2"/>
        <v>0</v>
      </c>
      <c r="O53" s="570"/>
      <c r="P53" s="571"/>
      <c r="Q53" s="254">
        <f t="shared" si="3"/>
        <v>0</v>
      </c>
    </row>
    <row r="54" spans="2:17" x14ac:dyDescent="0.25">
      <c r="B54" s="314" t="str">
        <f t="shared" si="4"/>
        <v/>
      </c>
      <c r="C54" s="558"/>
      <c r="D54" s="559"/>
      <c r="E54" s="560"/>
      <c r="F54" s="561"/>
      <c r="G54" s="376">
        <f t="shared" si="0"/>
        <v>0</v>
      </c>
      <c r="H54" s="566"/>
      <c r="I54" s="566"/>
      <c r="J54" s="567"/>
      <c r="K54" s="380">
        <f t="shared" si="1"/>
        <v>0</v>
      </c>
      <c r="L54" s="574"/>
      <c r="M54" s="561"/>
      <c r="N54" s="376">
        <f t="shared" si="2"/>
        <v>0</v>
      </c>
      <c r="O54" s="570"/>
      <c r="P54" s="571"/>
      <c r="Q54" s="254">
        <f t="shared" si="3"/>
        <v>0</v>
      </c>
    </row>
    <row r="55" spans="2:17" x14ac:dyDescent="0.25">
      <c r="B55" s="314" t="str">
        <f t="shared" si="4"/>
        <v/>
      </c>
      <c r="C55" s="558"/>
      <c r="D55" s="559"/>
      <c r="E55" s="560"/>
      <c r="F55" s="561"/>
      <c r="G55" s="376">
        <f t="shared" si="0"/>
        <v>0</v>
      </c>
      <c r="H55" s="566"/>
      <c r="I55" s="566"/>
      <c r="J55" s="567"/>
      <c r="K55" s="380">
        <f t="shared" si="1"/>
        <v>0</v>
      </c>
      <c r="L55" s="574"/>
      <c r="M55" s="561"/>
      <c r="N55" s="376">
        <f t="shared" si="2"/>
        <v>0</v>
      </c>
      <c r="O55" s="570"/>
      <c r="P55" s="571"/>
      <c r="Q55" s="254">
        <f t="shared" si="3"/>
        <v>0</v>
      </c>
    </row>
    <row r="56" spans="2:17" x14ac:dyDescent="0.25">
      <c r="B56" s="314" t="str">
        <f t="shared" si="4"/>
        <v/>
      </c>
      <c r="C56" s="558"/>
      <c r="D56" s="559"/>
      <c r="E56" s="560"/>
      <c r="F56" s="561"/>
      <c r="G56" s="376">
        <f t="shared" si="0"/>
        <v>0</v>
      </c>
      <c r="H56" s="566"/>
      <c r="I56" s="566"/>
      <c r="J56" s="567"/>
      <c r="K56" s="380">
        <f t="shared" si="1"/>
        <v>0</v>
      </c>
      <c r="L56" s="574"/>
      <c r="M56" s="561"/>
      <c r="N56" s="376">
        <f t="shared" si="2"/>
        <v>0</v>
      </c>
      <c r="O56" s="570"/>
      <c r="P56" s="571"/>
      <c r="Q56" s="254">
        <f t="shared" si="3"/>
        <v>0</v>
      </c>
    </row>
    <row r="57" spans="2:17" x14ac:dyDescent="0.25">
      <c r="B57" s="314" t="str">
        <f t="shared" si="4"/>
        <v/>
      </c>
      <c r="C57" s="558"/>
      <c r="D57" s="559"/>
      <c r="E57" s="560"/>
      <c r="F57" s="561"/>
      <c r="G57" s="376">
        <f t="shared" si="0"/>
        <v>0</v>
      </c>
      <c r="H57" s="566"/>
      <c r="I57" s="566"/>
      <c r="J57" s="567"/>
      <c r="K57" s="380">
        <f t="shared" si="1"/>
        <v>0</v>
      </c>
      <c r="L57" s="574"/>
      <c r="M57" s="561"/>
      <c r="N57" s="376">
        <f t="shared" si="2"/>
        <v>0</v>
      </c>
      <c r="O57" s="570"/>
      <c r="P57" s="571"/>
      <c r="Q57" s="254">
        <f t="shared" si="3"/>
        <v>0</v>
      </c>
    </row>
    <row r="58" spans="2:17" x14ac:dyDescent="0.25">
      <c r="B58" s="314" t="str">
        <f t="shared" si="4"/>
        <v/>
      </c>
      <c r="C58" s="558"/>
      <c r="D58" s="559"/>
      <c r="E58" s="560"/>
      <c r="F58" s="561"/>
      <c r="G58" s="376">
        <f t="shared" si="0"/>
        <v>0</v>
      </c>
      <c r="H58" s="566"/>
      <c r="I58" s="566"/>
      <c r="J58" s="567"/>
      <c r="K58" s="380">
        <f t="shared" si="1"/>
        <v>0</v>
      </c>
      <c r="L58" s="574"/>
      <c r="M58" s="561"/>
      <c r="N58" s="376">
        <f t="shared" si="2"/>
        <v>0</v>
      </c>
      <c r="O58" s="570"/>
      <c r="P58" s="571"/>
      <c r="Q58" s="254">
        <f t="shared" si="3"/>
        <v>0</v>
      </c>
    </row>
    <row r="59" spans="2:17" x14ac:dyDescent="0.25">
      <c r="B59" s="314" t="str">
        <f t="shared" si="4"/>
        <v/>
      </c>
      <c r="C59" s="558"/>
      <c r="D59" s="559"/>
      <c r="E59" s="560"/>
      <c r="F59" s="561"/>
      <c r="G59" s="376">
        <f t="shared" si="0"/>
        <v>0</v>
      </c>
      <c r="H59" s="566"/>
      <c r="I59" s="566"/>
      <c r="J59" s="567"/>
      <c r="K59" s="380">
        <f t="shared" si="1"/>
        <v>0</v>
      </c>
      <c r="L59" s="574"/>
      <c r="M59" s="561"/>
      <c r="N59" s="376">
        <f t="shared" si="2"/>
        <v>0</v>
      </c>
      <c r="O59" s="570"/>
      <c r="P59" s="571"/>
      <c r="Q59" s="254">
        <f t="shared" si="3"/>
        <v>0</v>
      </c>
    </row>
    <row r="60" spans="2:17" x14ac:dyDescent="0.25">
      <c r="B60" s="314" t="str">
        <f t="shared" si="4"/>
        <v/>
      </c>
      <c r="C60" s="558"/>
      <c r="D60" s="559"/>
      <c r="E60" s="560"/>
      <c r="F60" s="561"/>
      <c r="G60" s="376">
        <f t="shared" si="0"/>
        <v>0</v>
      </c>
      <c r="H60" s="566"/>
      <c r="I60" s="566"/>
      <c r="J60" s="567"/>
      <c r="K60" s="380">
        <f t="shared" si="1"/>
        <v>0</v>
      </c>
      <c r="L60" s="574"/>
      <c r="M60" s="561"/>
      <c r="N60" s="376">
        <f t="shared" si="2"/>
        <v>0</v>
      </c>
      <c r="O60" s="570"/>
      <c r="P60" s="571"/>
      <c r="Q60" s="254">
        <f t="shared" si="3"/>
        <v>0</v>
      </c>
    </row>
    <row r="61" spans="2:17" x14ac:dyDescent="0.25">
      <c r="B61" s="314" t="str">
        <f t="shared" si="4"/>
        <v/>
      </c>
      <c r="C61" s="558"/>
      <c r="D61" s="559"/>
      <c r="E61" s="560"/>
      <c r="F61" s="561"/>
      <c r="G61" s="376">
        <f t="shared" si="0"/>
        <v>0</v>
      </c>
      <c r="H61" s="566"/>
      <c r="I61" s="566"/>
      <c r="J61" s="567"/>
      <c r="K61" s="380">
        <f t="shared" si="1"/>
        <v>0</v>
      </c>
      <c r="L61" s="574"/>
      <c r="M61" s="561"/>
      <c r="N61" s="376">
        <f t="shared" si="2"/>
        <v>0</v>
      </c>
      <c r="O61" s="570"/>
      <c r="P61" s="571"/>
      <c r="Q61" s="254">
        <f t="shared" si="3"/>
        <v>0</v>
      </c>
    </row>
    <row r="62" spans="2:17" x14ac:dyDescent="0.25">
      <c r="B62" s="314" t="str">
        <f t="shared" si="4"/>
        <v/>
      </c>
      <c r="C62" s="558"/>
      <c r="D62" s="559"/>
      <c r="E62" s="560"/>
      <c r="F62" s="561"/>
      <c r="G62" s="376">
        <f t="shared" si="0"/>
        <v>0</v>
      </c>
      <c r="H62" s="566"/>
      <c r="I62" s="566"/>
      <c r="J62" s="567"/>
      <c r="K62" s="380">
        <f t="shared" si="1"/>
        <v>0</v>
      </c>
      <c r="L62" s="574"/>
      <c r="M62" s="561"/>
      <c r="N62" s="376">
        <f t="shared" si="2"/>
        <v>0</v>
      </c>
      <c r="O62" s="570"/>
      <c r="P62" s="571"/>
      <c r="Q62" s="254">
        <f t="shared" si="3"/>
        <v>0</v>
      </c>
    </row>
    <row r="63" spans="2:17" x14ac:dyDescent="0.25">
      <c r="B63" s="314" t="str">
        <f t="shared" si="4"/>
        <v/>
      </c>
      <c r="C63" s="558"/>
      <c r="D63" s="559"/>
      <c r="E63" s="560"/>
      <c r="F63" s="561"/>
      <c r="G63" s="376">
        <f t="shared" si="0"/>
        <v>0</v>
      </c>
      <c r="H63" s="566"/>
      <c r="I63" s="566"/>
      <c r="J63" s="567"/>
      <c r="K63" s="380">
        <f t="shared" si="1"/>
        <v>0</v>
      </c>
      <c r="L63" s="574"/>
      <c r="M63" s="561"/>
      <c r="N63" s="376">
        <f t="shared" si="2"/>
        <v>0</v>
      </c>
      <c r="O63" s="570"/>
      <c r="P63" s="571"/>
      <c r="Q63" s="254">
        <f t="shared" si="3"/>
        <v>0</v>
      </c>
    </row>
    <row r="64" spans="2:17" x14ac:dyDescent="0.25">
      <c r="B64" s="314" t="str">
        <f t="shared" si="4"/>
        <v/>
      </c>
      <c r="C64" s="558"/>
      <c r="D64" s="559"/>
      <c r="E64" s="560"/>
      <c r="F64" s="561"/>
      <c r="G64" s="376">
        <f t="shared" si="0"/>
        <v>0</v>
      </c>
      <c r="H64" s="566"/>
      <c r="I64" s="566"/>
      <c r="J64" s="567"/>
      <c r="K64" s="380">
        <f t="shared" si="1"/>
        <v>0</v>
      </c>
      <c r="L64" s="574"/>
      <c r="M64" s="561"/>
      <c r="N64" s="376">
        <f t="shared" si="2"/>
        <v>0</v>
      </c>
      <c r="O64" s="570"/>
      <c r="P64" s="571"/>
      <c r="Q64" s="254">
        <f t="shared" si="3"/>
        <v>0</v>
      </c>
    </row>
    <row r="65" spans="2:17" x14ac:dyDescent="0.25">
      <c r="B65" s="314" t="str">
        <f t="shared" si="4"/>
        <v/>
      </c>
      <c r="C65" s="558"/>
      <c r="D65" s="559"/>
      <c r="E65" s="560"/>
      <c r="F65" s="561"/>
      <c r="G65" s="376">
        <f t="shared" si="0"/>
        <v>0</v>
      </c>
      <c r="H65" s="566"/>
      <c r="I65" s="566"/>
      <c r="J65" s="567"/>
      <c r="K65" s="380">
        <f t="shared" si="1"/>
        <v>0</v>
      </c>
      <c r="L65" s="574"/>
      <c r="M65" s="561"/>
      <c r="N65" s="376">
        <f t="shared" si="2"/>
        <v>0</v>
      </c>
      <c r="O65" s="570"/>
      <c r="P65" s="571"/>
      <c r="Q65" s="254">
        <f t="shared" si="3"/>
        <v>0</v>
      </c>
    </row>
    <row r="66" spans="2:17" x14ac:dyDescent="0.25">
      <c r="B66" s="314" t="str">
        <f t="shared" si="4"/>
        <v/>
      </c>
      <c r="C66" s="558"/>
      <c r="D66" s="559"/>
      <c r="E66" s="560"/>
      <c r="F66" s="561"/>
      <c r="G66" s="376">
        <f t="shared" si="0"/>
        <v>0</v>
      </c>
      <c r="H66" s="566"/>
      <c r="I66" s="566"/>
      <c r="J66" s="567"/>
      <c r="K66" s="380">
        <f t="shared" si="1"/>
        <v>0</v>
      </c>
      <c r="L66" s="574"/>
      <c r="M66" s="561"/>
      <c r="N66" s="376">
        <f t="shared" si="2"/>
        <v>0</v>
      </c>
      <c r="O66" s="570"/>
      <c r="P66" s="571"/>
      <c r="Q66" s="254">
        <f t="shared" si="3"/>
        <v>0</v>
      </c>
    </row>
    <row r="67" spans="2:17" x14ac:dyDescent="0.25">
      <c r="B67" s="314" t="str">
        <f t="shared" si="4"/>
        <v/>
      </c>
      <c r="C67" s="558"/>
      <c r="D67" s="559"/>
      <c r="E67" s="560"/>
      <c r="F67" s="561"/>
      <c r="G67" s="376">
        <f t="shared" si="0"/>
        <v>0</v>
      </c>
      <c r="H67" s="566"/>
      <c r="I67" s="566"/>
      <c r="J67" s="567"/>
      <c r="K67" s="380">
        <f t="shared" si="1"/>
        <v>0</v>
      </c>
      <c r="L67" s="574"/>
      <c r="M67" s="561"/>
      <c r="N67" s="376">
        <f t="shared" si="2"/>
        <v>0</v>
      </c>
      <c r="O67" s="570"/>
      <c r="P67" s="571"/>
      <c r="Q67" s="254">
        <f t="shared" si="3"/>
        <v>0</v>
      </c>
    </row>
    <row r="68" spans="2:17" x14ac:dyDescent="0.25">
      <c r="B68" s="314" t="str">
        <f t="shared" si="4"/>
        <v/>
      </c>
      <c r="C68" s="558"/>
      <c r="D68" s="559"/>
      <c r="E68" s="560"/>
      <c r="F68" s="561"/>
      <c r="G68" s="376">
        <f t="shared" si="0"/>
        <v>0</v>
      </c>
      <c r="H68" s="566"/>
      <c r="I68" s="566"/>
      <c r="J68" s="567"/>
      <c r="K68" s="380">
        <f t="shared" si="1"/>
        <v>0</v>
      </c>
      <c r="L68" s="574"/>
      <c r="M68" s="561"/>
      <c r="N68" s="376">
        <f t="shared" si="2"/>
        <v>0</v>
      </c>
      <c r="O68" s="570"/>
      <c r="P68" s="571"/>
      <c r="Q68" s="254">
        <f t="shared" si="3"/>
        <v>0</v>
      </c>
    </row>
    <row r="69" spans="2:17" x14ac:dyDescent="0.25">
      <c r="B69" s="314" t="str">
        <f t="shared" si="4"/>
        <v/>
      </c>
      <c r="C69" s="558"/>
      <c r="D69" s="559"/>
      <c r="E69" s="560"/>
      <c r="F69" s="561"/>
      <c r="G69" s="376">
        <f t="shared" si="0"/>
        <v>0</v>
      </c>
      <c r="H69" s="566"/>
      <c r="I69" s="566"/>
      <c r="J69" s="567"/>
      <c r="K69" s="380">
        <f t="shared" si="1"/>
        <v>0</v>
      </c>
      <c r="L69" s="574"/>
      <c r="M69" s="561"/>
      <c r="N69" s="376">
        <f t="shared" si="2"/>
        <v>0</v>
      </c>
      <c r="O69" s="570"/>
      <c r="P69" s="571"/>
      <c r="Q69" s="254">
        <f t="shared" si="3"/>
        <v>0</v>
      </c>
    </row>
    <row r="70" spans="2:17" x14ac:dyDescent="0.25">
      <c r="B70" s="314" t="str">
        <f t="shared" si="4"/>
        <v/>
      </c>
      <c r="C70" s="558"/>
      <c r="D70" s="559"/>
      <c r="E70" s="560"/>
      <c r="F70" s="561"/>
      <c r="G70" s="376">
        <f t="shared" ref="G70:G74" si="5">+E70*F70</f>
        <v>0</v>
      </c>
      <c r="H70" s="566"/>
      <c r="I70" s="566"/>
      <c r="J70" s="567"/>
      <c r="K70" s="380">
        <f t="shared" ref="K70:K74" si="6">+H70*I70*J70</f>
        <v>0</v>
      </c>
      <c r="L70" s="574"/>
      <c r="M70" s="561"/>
      <c r="N70" s="376">
        <f t="shared" ref="N70:N74" si="7">+L70*M70</f>
        <v>0</v>
      </c>
      <c r="O70" s="570"/>
      <c r="P70" s="571"/>
      <c r="Q70" s="254">
        <f t="shared" ref="Q70:Q74" si="8">+G70+K70+N70+O70+P70</f>
        <v>0</v>
      </c>
    </row>
    <row r="71" spans="2:17" x14ac:dyDescent="0.25">
      <c r="B71" s="314" t="str">
        <f>IF(C71&lt;&gt;"",1+B70,"")</f>
        <v/>
      </c>
      <c r="C71" s="558"/>
      <c r="D71" s="559"/>
      <c r="E71" s="560"/>
      <c r="F71" s="561"/>
      <c r="G71" s="376">
        <f t="shared" si="5"/>
        <v>0</v>
      </c>
      <c r="H71" s="566"/>
      <c r="I71" s="566"/>
      <c r="J71" s="567"/>
      <c r="K71" s="380">
        <f t="shared" si="6"/>
        <v>0</v>
      </c>
      <c r="L71" s="574"/>
      <c r="M71" s="561"/>
      <c r="N71" s="376">
        <f t="shared" si="7"/>
        <v>0</v>
      </c>
      <c r="O71" s="570"/>
      <c r="P71" s="571"/>
      <c r="Q71" s="254">
        <f t="shared" si="8"/>
        <v>0</v>
      </c>
    </row>
    <row r="72" spans="2:17" x14ac:dyDescent="0.25">
      <c r="B72" s="314" t="str">
        <f>IF(C72&lt;&gt;"",1+B71,"")</f>
        <v/>
      </c>
      <c r="C72" s="558"/>
      <c r="D72" s="559"/>
      <c r="E72" s="560"/>
      <c r="F72" s="561"/>
      <c r="G72" s="376">
        <f t="shared" si="5"/>
        <v>0</v>
      </c>
      <c r="H72" s="566"/>
      <c r="I72" s="566"/>
      <c r="J72" s="567"/>
      <c r="K72" s="380">
        <f t="shared" si="6"/>
        <v>0</v>
      </c>
      <c r="L72" s="574"/>
      <c r="M72" s="561"/>
      <c r="N72" s="376">
        <f t="shared" si="7"/>
        <v>0</v>
      </c>
      <c r="O72" s="570"/>
      <c r="P72" s="571"/>
      <c r="Q72" s="254">
        <f t="shared" si="8"/>
        <v>0</v>
      </c>
    </row>
    <row r="73" spans="2:17" x14ac:dyDescent="0.25">
      <c r="B73" s="314" t="str">
        <f>IF(C73&lt;&gt;"",1+B72,"")</f>
        <v/>
      </c>
      <c r="C73" s="558"/>
      <c r="D73" s="559"/>
      <c r="E73" s="560"/>
      <c r="F73" s="561"/>
      <c r="G73" s="376">
        <f t="shared" si="5"/>
        <v>0</v>
      </c>
      <c r="H73" s="566"/>
      <c r="I73" s="566"/>
      <c r="J73" s="567"/>
      <c r="K73" s="380">
        <f t="shared" si="6"/>
        <v>0</v>
      </c>
      <c r="L73" s="574"/>
      <c r="M73" s="561"/>
      <c r="N73" s="376">
        <f t="shared" si="7"/>
        <v>0</v>
      </c>
      <c r="O73" s="570"/>
      <c r="P73" s="571"/>
      <c r="Q73" s="254">
        <f t="shared" si="8"/>
        <v>0</v>
      </c>
    </row>
    <row r="74" spans="2:17" ht="15.75" thickBot="1" x14ac:dyDescent="0.3">
      <c r="B74" s="315" t="str">
        <f>IF(C74&lt;&gt;"",1+B73,"")</f>
        <v/>
      </c>
      <c r="C74" s="562"/>
      <c r="D74" s="563"/>
      <c r="E74" s="565"/>
      <c r="F74" s="564"/>
      <c r="G74" s="377">
        <f t="shared" si="5"/>
        <v>0</v>
      </c>
      <c r="H74" s="568"/>
      <c r="I74" s="568"/>
      <c r="J74" s="569"/>
      <c r="K74" s="380">
        <f t="shared" si="6"/>
        <v>0</v>
      </c>
      <c r="L74" s="575"/>
      <c r="M74" s="564"/>
      <c r="N74" s="376">
        <f t="shared" si="7"/>
        <v>0</v>
      </c>
      <c r="O74" s="572"/>
      <c r="P74" s="573"/>
      <c r="Q74" s="254">
        <f t="shared" si="8"/>
        <v>0</v>
      </c>
    </row>
    <row r="75" spans="2:17" ht="15.75" thickTop="1" x14ac:dyDescent="0.25">
      <c r="B75" s="696" t="s">
        <v>163</v>
      </c>
      <c r="C75" s="697"/>
      <c r="D75" s="697"/>
      <c r="E75" s="259"/>
      <c r="F75" s="253"/>
      <c r="G75" s="378">
        <f>SUM(G5:G74)</f>
        <v>0</v>
      </c>
      <c r="H75" s="256"/>
      <c r="I75" s="256"/>
      <c r="J75" s="252"/>
      <c r="K75" s="381">
        <f>SUM(K5:K74)</f>
        <v>0</v>
      </c>
      <c r="L75" s="260"/>
      <c r="M75" s="253"/>
      <c r="N75" s="378">
        <f>SUM(N5:N74)</f>
        <v>0</v>
      </c>
      <c r="O75" s="262">
        <f>SUM(O5:O74)</f>
        <v>0</v>
      </c>
      <c r="P75" s="261">
        <f>SUM(P5:P74)</f>
        <v>0</v>
      </c>
      <c r="Q75" s="255">
        <f>SUM(Q5:Q74)</f>
        <v>0</v>
      </c>
    </row>
    <row r="77" spans="2:17" ht="30" x14ac:dyDescent="0.25">
      <c r="B77" s="674" t="s">
        <v>299</v>
      </c>
      <c r="C77" s="675"/>
      <c r="D77" s="675"/>
      <c r="E77" s="676"/>
      <c r="F77" s="203" t="s">
        <v>300</v>
      </c>
    </row>
    <row r="78" spans="2:17" x14ac:dyDescent="0.25">
      <c r="B78" s="680" t="s">
        <v>190</v>
      </c>
      <c r="C78" s="681"/>
      <c r="D78" s="681"/>
      <c r="E78" s="681"/>
      <c r="F78" s="309">
        <f>SUM(F79:F84)</f>
        <v>0</v>
      </c>
    </row>
    <row r="79" spans="2:17" x14ac:dyDescent="0.25">
      <c r="B79" s="136">
        <v>42</v>
      </c>
      <c r="C79" s="688" t="s">
        <v>40</v>
      </c>
      <c r="D79" s="688"/>
      <c r="E79" s="688"/>
      <c r="F79" s="576">
        <f>+G75</f>
        <v>0</v>
      </c>
    </row>
    <row r="80" spans="2:17" x14ac:dyDescent="0.25">
      <c r="B80" s="136">
        <v>42</v>
      </c>
      <c r="C80" s="688" t="s">
        <v>271</v>
      </c>
      <c r="D80" s="688"/>
      <c r="E80" s="688"/>
      <c r="F80" s="308">
        <f>+K75</f>
        <v>0</v>
      </c>
    </row>
    <row r="81" spans="2:6" x14ac:dyDescent="0.25">
      <c r="B81" s="136">
        <v>42</v>
      </c>
      <c r="C81" s="688" t="s">
        <v>164</v>
      </c>
      <c r="D81" s="688"/>
      <c r="E81" s="688"/>
      <c r="F81" s="308">
        <f>+O75</f>
        <v>0</v>
      </c>
    </row>
    <row r="82" spans="2:6" x14ac:dyDescent="0.25">
      <c r="B82" s="136">
        <v>42</v>
      </c>
      <c r="C82" s="688" t="s">
        <v>44</v>
      </c>
      <c r="D82" s="688"/>
      <c r="E82" s="688"/>
      <c r="F82" s="308">
        <f>+N75</f>
        <v>0</v>
      </c>
    </row>
    <row r="83" spans="2:6" hidden="1" x14ac:dyDescent="0.25">
      <c r="B83" s="136">
        <v>42</v>
      </c>
      <c r="C83" s="688" t="s">
        <v>41</v>
      </c>
      <c r="D83" s="688"/>
      <c r="E83" s="688"/>
      <c r="F83" s="308"/>
    </row>
    <row r="84" spans="2:6" x14ac:dyDescent="0.25">
      <c r="B84" s="136">
        <v>42</v>
      </c>
      <c r="C84" s="688" t="s">
        <v>307</v>
      </c>
      <c r="D84" s="688"/>
      <c r="E84" s="688"/>
      <c r="F84" s="308">
        <f>+P75</f>
        <v>0</v>
      </c>
    </row>
  </sheetData>
  <sheetProtection password="8A10" sheet="1" objects="1" scenarios="1" selectLockedCells="1"/>
  <mergeCells count="16">
    <mergeCell ref="P3:P4"/>
    <mergeCell ref="Q3:Q4"/>
    <mergeCell ref="B2:Q2"/>
    <mergeCell ref="B77:E77"/>
    <mergeCell ref="B78:E78"/>
    <mergeCell ref="B75:D75"/>
    <mergeCell ref="E3:G3"/>
    <mergeCell ref="H3:K3"/>
    <mergeCell ref="L3:N3"/>
    <mergeCell ref="O3:O4"/>
    <mergeCell ref="C84:E84"/>
    <mergeCell ref="C79:E79"/>
    <mergeCell ref="C80:E80"/>
    <mergeCell ref="C81:E81"/>
    <mergeCell ref="C82:E82"/>
    <mergeCell ref="C83:E83"/>
  </mergeCells>
  <dataValidations count="2">
    <dataValidation type="list" allowBlank="1" showInputMessage="1" showErrorMessage="1" sqref="D6:D74" xr:uid="{00000000-0002-0000-0700-000000000000}">
      <formula1>Kategorija</formula1>
    </dataValidation>
    <dataValidation allowBlank="1" showInputMessage="1" showErrorMessage="1" prompt="upisati samo službena natjecanja prema kalendaru  nacionalnog saveza" sqref="C5" xr:uid="{00000000-0002-0000-0700-000001000000}"/>
  </dataValidations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3"/>
  </sheetPr>
  <dimension ref="A2:K70"/>
  <sheetViews>
    <sheetView showGridLines="0" topLeftCell="A43" workbookViewId="0">
      <selection activeCell="D62" sqref="D62:E62"/>
    </sheetView>
  </sheetViews>
  <sheetFormatPr defaultRowHeight="15" x14ac:dyDescent="0.25"/>
  <cols>
    <col min="1" max="1" width="9.140625" style="80"/>
    <col min="2" max="2" width="5.28515625" style="80" customWidth="1"/>
    <col min="3" max="3" width="26.85546875" style="80" customWidth="1"/>
    <col min="4" max="4" width="13.140625" style="80" customWidth="1"/>
    <col min="5" max="5" width="12.7109375" style="80" customWidth="1"/>
    <col min="6" max="6" width="16.28515625" style="80" customWidth="1"/>
    <col min="7" max="8" width="12.7109375" style="80" customWidth="1"/>
    <col min="9" max="9" width="14.85546875" style="80" customWidth="1"/>
    <col min="10" max="16384" width="9.140625" style="80"/>
  </cols>
  <sheetData>
    <row r="2" spans="1:9" ht="30" customHeight="1" x14ac:dyDescent="0.25">
      <c r="B2" s="709" t="s">
        <v>171</v>
      </c>
      <c r="C2" s="709"/>
      <c r="D2" s="709"/>
      <c r="E2" s="709"/>
      <c r="F2" s="709"/>
      <c r="G2" s="709"/>
      <c r="H2" s="709"/>
      <c r="I2" s="709"/>
    </row>
    <row r="4" spans="1:9" ht="30" customHeight="1" x14ac:dyDescent="0.25">
      <c r="B4" s="619" t="s">
        <v>170</v>
      </c>
      <c r="C4" s="620"/>
      <c r="D4" s="620"/>
      <c r="E4" s="620"/>
      <c r="F4" s="620"/>
      <c r="G4" s="620"/>
      <c r="H4" s="620"/>
      <c r="I4" s="713"/>
    </row>
    <row r="5" spans="1:9" x14ac:dyDescent="0.25">
      <c r="B5" s="714" t="s">
        <v>96</v>
      </c>
      <c r="C5" s="714"/>
      <c r="D5" s="714"/>
      <c r="E5" s="714"/>
      <c r="F5" s="714"/>
      <c r="G5" s="714"/>
      <c r="H5" s="714"/>
      <c r="I5" s="57"/>
    </row>
    <row r="6" spans="1:9" x14ac:dyDescent="0.25">
      <c r="B6" s="714" t="s">
        <v>97</v>
      </c>
      <c r="C6" s="714"/>
      <c r="D6" s="714"/>
      <c r="E6" s="714"/>
      <c r="F6" s="714"/>
      <c r="G6" s="714"/>
      <c r="H6" s="714"/>
      <c r="I6" s="57"/>
    </row>
    <row r="7" spans="1:9" ht="5.0999999999999996" customHeight="1" x14ac:dyDescent="0.25"/>
    <row r="8" spans="1:9" x14ac:dyDescent="0.25">
      <c r="B8" s="710" t="s">
        <v>166</v>
      </c>
      <c r="C8" s="711"/>
      <c r="D8" s="711"/>
      <c r="E8" s="711"/>
      <c r="F8" s="711"/>
      <c r="G8" s="711"/>
      <c r="H8" s="711"/>
      <c r="I8" s="712"/>
    </row>
    <row r="9" spans="1:9" ht="75" x14ac:dyDescent="0.25">
      <c r="B9" s="61" t="s">
        <v>161</v>
      </c>
      <c r="C9" s="61" t="s">
        <v>165</v>
      </c>
      <c r="D9" s="61" t="s">
        <v>152</v>
      </c>
      <c r="E9" s="61" t="s">
        <v>203</v>
      </c>
      <c r="F9" s="61" t="s">
        <v>94</v>
      </c>
      <c r="G9" s="61" t="s">
        <v>92</v>
      </c>
      <c r="H9" s="61" t="s">
        <v>85</v>
      </c>
      <c r="I9" s="61" t="s">
        <v>93</v>
      </c>
    </row>
    <row r="10" spans="1:9" s="78" customFormat="1" x14ac:dyDescent="0.25">
      <c r="B10" s="82" t="str">
        <f>IF(C10&lt;&gt;"",1,"")</f>
        <v/>
      </c>
      <c r="C10" s="100"/>
      <c r="D10" s="83"/>
      <c r="E10" s="87"/>
      <c r="F10" s="87"/>
      <c r="G10" s="88">
        <f>+E10+F10</f>
        <v>0</v>
      </c>
      <c r="H10" s="89"/>
      <c r="I10" s="88">
        <f>+G10*H10</f>
        <v>0</v>
      </c>
    </row>
    <row r="11" spans="1:9" s="78" customFormat="1" x14ac:dyDescent="0.25">
      <c r="B11" s="82" t="str">
        <f>IF(C11&lt;&gt;"",1+B10,"")</f>
        <v/>
      </c>
      <c r="C11" s="100"/>
      <c r="D11" s="83"/>
      <c r="E11" s="87"/>
      <c r="F11" s="87"/>
      <c r="G11" s="88">
        <f>+E11+F11</f>
        <v>0</v>
      </c>
      <c r="H11" s="89"/>
      <c r="I11" s="88">
        <f>+G11*H11</f>
        <v>0</v>
      </c>
    </row>
    <row r="12" spans="1:9" s="78" customFormat="1" x14ac:dyDescent="0.25">
      <c r="B12" s="82" t="str">
        <f>IF(C12&lt;&gt;"",1+B11,"")</f>
        <v/>
      </c>
      <c r="C12" s="100"/>
      <c r="D12" s="83"/>
      <c r="E12" s="87"/>
      <c r="F12" s="87"/>
      <c r="G12" s="88">
        <f>+E12+F12</f>
        <v>0</v>
      </c>
      <c r="H12" s="89"/>
      <c r="I12" s="88">
        <f>+G12*H12</f>
        <v>0</v>
      </c>
    </row>
    <row r="13" spans="1:9" s="78" customFormat="1" x14ac:dyDescent="0.25">
      <c r="B13" s="82" t="str">
        <f>IF(C13&lt;&gt;"",1+B12,"")</f>
        <v/>
      </c>
      <c r="C13" s="100"/>
      <c r="D13" s="83"/>
      <c r="E13" s="87"/>
      <c r="F13" s="87"/>
      <c r="G13" s="88">
        <f>+E13+F13</f>
        <v>0</v>
      </c>
      <c r="H13" s="89"/>
      <c r="I13" s="88">
        <f>+G13*H13</f>
        <v>0</v>
      </c>
    </row>
    <row r="14" spans="1:9" s="78" customFormat="1" ht="15.75" thickBot="1" x14ac:dyDescent="0.3">
      <c r="B14" s="82" t="str">
        <f>IF(C14&lt;&gt;"",1+B13,"")</f>
        <v/>
      </c>
      <c r="C14" s="101"/>
      <c r="D14" s="83"/>
      <c r="E14" s="90"/>
      <c r="F14" s="90"/>
      <c r="G14" s="88">
        <f>+E14+F14</f>
        <v>0</v>
      </c>
      <c r="H14" s="91"/>
      <c r="I14" s="88">
        <f>+G14*H14</f>
        <v>0</v>
      </c>
    </row>
    <row r="15" spans="1:9" ht="15.75" thickTop="1" x14ac:dyDescent="0.25">
      <c r="A15" s="78"/>
      <c r="B15" s="94"/>
      <c r="C15" s="95" t="s">
        <v>29</v>
      </c>
      <c r="D15" s="95"/>
      <c r="E15" s="96"/>
      <c r="F15" s="96"/>
      <c r="G15" s="96">
        <f>SUM(G10:G14)</f>
        <v>0</v>
      </c>
      <c r="H15" s="96"/>
      <c r="I15" s="96">
        <f>SUM(I10:I14)</f>
        <v>0</v>
      </c>
    </row>
    <row r="16" spans="1:9" ht="5.0999999999999996" customHeight="1" x14ac:dyDescent="0.25">
      <c r="A16" s="78"/>
      <c r="B16" s="78"/>
      <c r="C16" s="78"/>
      <c r="D16" s="78"/>
      <c r="E16" s="78"/>
      <c r="F16" s="78"/>
      <c r="G16" s="78"/>
    </row>
    <row r="17" spans="2:6" x14ac:dyDescent="0.25">
      <c r="B17" s="710" t="s">
        <v>167</v>
      </c>
      <c r="C17" s="711"/>
      <c r="D17" s="711"/>
      <c r="E17" s="711"/>
      <c r="F17" s="712"/>
    </row>
    <row r="18" spans="2:6" ht="30" x14ac:dyDescent="0.25">
      <c r="B18" s="61" t="s">
        <v>161</v>
      </c>
      <c r="C18" s="61" t="s">
        <v>168</v>
      </c>
      <c r="D18" s="61" t="s">
        <v>169</v>
      </c>
      <c r="E18" s="61" t="s">
        <v>85</v>
      </c>
      <c r="F18" s="61" t="s">
        <v>93</v>
      </c>
    </row>
    <row r="19" spans="2:6" s="78" customFormat="1" x14ac:dyDescent="0.25">
      <c r="B19" s="82" t="str">
        <f>IF(C19&lt;&gt;"",1,"")</f>
        <v/>
      </c>
      <c r="C19" s="100"/>
      <c r="D19" s="87"/>
      <c r="E19" s="89"/>
      <c r="F19" s="88">
        <f>+D19*E19</f>
        <v>0</v>
      </c>
    </row>
    <row r="20" spans="2:6" s="78" customFormat="1" x14ac:dyDescent="0.25">
      <c r="B20" s="82" t="str">
        <f t="shared" ref="B20:B30" si="0">IF(C20&lt;&gt;"",1+B19,"")</f>
        <v/>
      </c>
      <c r="C20" s="100"/>
      <c r="D20" s="87"/>
      <c r="E20" s="89"/>
      <c r="F20" s="88">
        <f t="shared" ref="F20:F30" si="1">+D20*E20</f>
        <v>0</v>
      </c>
    </row>
    <row r="21" spans="2:6" s="78" customFormat="1" x14ac:dyDescent="0.25">
      <c r="B21" s="82" t="str">
        <f t="shared" si="0"/>
        <v/>
      </c>
      <c r="C21" s="100"/>
      <c r="D21" s="87"/>
      <c r="E21" s="89"/>
      <c r="F21" s="88">
        <f t="shared" si="1"/>
        <v>0</v>
      </c>
    </row>
    <row r="22" spans="2:6" s="78" customFormat="1" x14ac:dyDescent="0.25">
      <c r="B22" s="82" t="str">
        <f t="shared" si="0"/>
        <v/>
      </c>
      <c r="C22" s="100"/>
      <c r="D22" s="87"/>
      <c r="E22" s="89"/>
      <c r="F22" s="88">
        <f t="shared" si="1"/>
        <v>0</v>
      </c>
    </row>
    <row r="23" spans="2:6" s="78" customFormat="1" x14ac:dyDescent="0.25">
      <c r="B23" s="82" t="str">
        <f t="shared" si="0"/>
        <v/>
      </c>
      <c r="C23" s="100"/>
      <c r="D23" s="87"/>
      <c r="E23" s="89"/>
      <c r="F23" s="88">
        <f t="shared" si="1"/>
        <v>0</v>
      </c>
    </row>
    <row r="24" spans="2:6" s="78" customFormat="1" x14ac:dyDescent="0.25">
      <c r="B24" s="82" t="str">
        <f t="shared" si="0"/>
        <v/>
      </c>
      <c r="C24" s="100"/>
      <c r="D24" s="87"/>
      <c r="E24" s="89"/>
      <c r="F24" s="88">
        <f t="shared" si="1"/>
        <v>0</v>
      </c>
    </row>
    <row r="25" spans="2:6" s="78" customFormat="1" x14ac:dyDescent="0.25">
      <c r="B25" s="82" t="str">
        <f t="shared" si="0"/>
        <v/>
      </c>
      <c r="C25" s="100"/>
      <c r="D25" s="87"/>
      <c r="E25" s="89"/>
      <c r="F25" s="88">
        <f t="shared" si="1"/>
        <v>0</v>
      </c>
    </row>
    <row r="26" spans="2:6" s="78" customFormat="1" x14ac:dyDescent="0.25">
      <c r="B26" s="82" t="str">
        <f t="shared" si="0"/>
        <v/>
      </c>
      <c r="C26" s="100"/>
      <c r="D26" s="87"/>
      <c r="E26" s="89"/>
      <c r="F26" s="88">
        <f t="shared" si="1"/>
        <v>0</v>
      </c>
    </row>
    <row r="27" spans="2:6" s="78" customFormat="1" x14ac:dyDescent="0.25">
      <c r="B27" s="82"/>
      <c r="C27" s="101"/>
      <c r="D27" s="90"/>
      <c r="E27" s="91"/>
      <c r="F27" s="88">
        <f t="shared" si="1"/>
        <v>0</v>
      </c>
    </row>
    <row r="28" spans="2:6" s="78" customFormat="1" x14ac:dyDescent="0.25">
      <c r="B28" s="82"/>
      <c r="C28" s="101"/>
      <c r="D28" s="90"/>
      <c r="E28" s="91"/>
      <c r="F28" s="88">
        <f t="shared" si="1"/>
        <v>0</v>
      </c>
    </row>
    <row r="29" spans="2:6" s="78" customFormat="1" x14ac:dyDescent="0.25">
      <c r="B29" s="82" t="str">
        <f>IF(C29&lt;&gt;"",1+B26,"")</f>
        <v/>
      </c>
      <c r="C29" s="101"/>
      <c r="D29" s="90"/>
      <c r="E29" s="91"/>
      <c r="F29" s="88">
        <f t="shared" si="1"/>
        <v>0</v>
      </c>
    </row>
    <row r="30" spans="2:6" s="78" customFormat="1" ht="15.75" thickBot="1" x14ac:dyDescent="0.3">
      <c r="B30" s="82" t="str">
        <f t="shared" si="0"/>
        <v/>
      </c>
      <c r="C30" s="101"/>
      <c r="D30" s="90"/>
      <c r="E30" s="91"/>
      <c r="F30" s="88">
        <f t="shared" si="1"/>
        <v>0</v>
      </c>
    </row>
    <row r="31" spans="2:6" ht="15.75" thickTop="1" x14ac:dyDescent="0.25">
      <c r="B31" s="92"/>
      <c r="C31" s="84" t="s">
        <v>29</v>
      </c>
      <c r="D31" s="93">
        <f>SUM(D19:D30)</f>
        <v>0</v>
      </c>
      <c r="E31" s="93"/>
      <c r="F31" s="93">
        <f>SUM(F19:F30)</f>
        <v>0</v>
      </c>
    </row>
    <row r="33" spans="2:11" s="78" customFormat="1" ht="30" customHeight="1" x14ac:dyDescent="0.25">
      <c r="B33" s="674" t="s">
        <v>172</v>
      </c>
      <c r="C33" s="675"/>
      <c r="D33" s="675"/>
      <c r="E33" s="675"/>
      <c r="F33" s="675"/>
      <c r="G33" s="675"/>
      <c r="H33" s="675"/>
      <c r="I33" s="676"/>
      <c r="K33" s="78" t="str">
        <f>UPPER(C33)</f>
        <v/>
      </c>
    </row>
    <row r="34" spans="2:11" x14ac:dyDescent="0.25">
      <c r="B34" s="716" t="s">
        <v>98</v>
      </c>
      <c r="C34" s="716"/>
      <c r="D34" s="716"/>
      <c r="E34" s="716"/>
      <c r="F34" s="716"/>
      <c r="G34" s="716"/>
      <c r="H34" s="716"/>
      <c r="I34" s="57"/>
    </row>
    <row r="35" spans="2:11" ht="5.0999999999999996" customHeight="1" x14ac:dyDescent="0.25"/>
    <row r="36" spans="2:11" x14ac:dyDescent="0.25">
      <c r="B36" s="717" t="s">
        <v>166</v>
      </c>
      <c r="C36" s="718"/>
      <c r="D36" s="718"/>
      <c r="E36" s="718"/>
      <c r="F36" s="718"/>
      <c r="G36" s="718"/>
      <c r="H36" s="718"/>
      <c r="I36" s="718"/>
    </row>
    <row r="37" spans="2:11" ht="75" x14ac:dyDescent="0.25">
      <c r="B37" s="61" t="s">
        <v>161</v>
      </c>
      <c r="C37" s="61" t="s">
        <v>165</v>
      </c>
      <c r="D37" s="61" t="s">
        <v>152</v>
      </c>
      <c r="E37" s="61" t="s">
        <v>203</v>
      </c>
      <c r="F37" s="61" t="s">
        <v>94</v>
      </c>
      <c r="G37" s="61" t="s">
        <v>92</v>
      </c>
      <c r="H37" s="61" t="s">
        <v>85</v>
      </c>
      <c r="I37" s="61" t="s">
        <v>93</v>
      </c>
    </row>
    <row r="38" spans="2:11" s="78" customFormat="1" x14ac:dyDescent="0.25">
      <c r="B38" s="82" t="str">
        <f>IF(C38&lt;&gt;"",1,"")</f>
        <v/>
      </c>
      <c r="C38" s="100"/>
      <c r="D38" s="83"/>
      <c r="E38" s="87"/>
      <c r="F38" s="87"/>
      <c r="G38" s="88">
        <f>+E38+F38</f>
        <v>0</v>
      </c>
      <c r="H38" s="89"/>
      <c r="I38" s="88">
        <f>+G38*H38</f>
        <v>0</v>
      </c>
    </row>
    <row r="39" spans="2:11" s="78" customFormat="1" ht="15.75" thickBot="1" x14ac:dyDescent="0.3">
      <c r="B39" s="82" t="str">
        <f>IF(C39&lt;&gt;"",1+B38,"")</f>
        <v/>
      </c>
      <c r="C39" s="100"/>
      <c r="D39" s="83"/>
      <c r="E39" s="87"/>
      <c r="F39" s="87"/>
      <c r="G39" s="88">
        <f>+E39+F39</f>
        <v>0</v>
      </c>
      <c r="H39" s="89"/>
      <c r="I39" s="88">
        <f>+G39*H39</f>
        <v>0</v>
      </c>
    </row>
    <row r="40" spans="2:11" ht="15.75" thickTop="1" x14ac:dyDescent="0.25">
      <c r="B40" s="84"/>
      <c r="C40" s="84" t="s">
        <v>29</v>
      </c>
      <c r="D40" s="84"/>
      <c r="E40" s="93"/>
      <c r="F40" s="93"/>
      <c r="G40" s="93">
        <f>SUM(G38:G39)</f>
        <v>0</v>
      </c>
      <c r="H40" s="93"/>
      <c r="I40" s="93">
        <f>SUM(I38:I39)</f>
        <v>0</v>
      </c>
    </row>
    <row r="41" spans="2:11" ht="5.0999999999999996" customHeight="1" x14ac:dyDescent="0.25"/>
    <row r="42" spans="2:11" x14ac:dyDescent="0.25">
      <c r="B42" s="715" t="s">
        <v>167</v>
      </c>
      <c r="C42" s="715"/>
      <c r="D42" s="715"/>
      <c r="E42" s="715"/>
      <c r="F42" s="715"/>
    </row>
    <row r="43" spans="2:11" ht="30" x14ac:dyDescent="0.25">
      <c r="B43" s="61" t="s">
        <v>161</v>
      </c>
      <c r="C43" s="61" t="s">
        <v>168</v>
      </c>
      <c r="D43" s="61" t="s">
        <v>169</v>
      </c>
      <c r="E43" s="61" t="s">
        <v>85</v>
      </c>
      <c r="F43" s="61" t="s">
        <v>93</v>
      </c>
    </row>
    <row r="44" spans="2:11" s="78" customFormat="1" x14ac:dyDescent="0.25">
      <c r="B44" s="82">
        <f>IF(C44&lt;&gt;"",1,"")</f>
        <v>1</v>
      </c>
      <c r="C44" s="100" t="s">
        <v>95</v>
      </c>
      <c r="D44" s="87"/>
      <c r="E44" s="89"/>
      <c r="F44" s="88">
        <f t="shared" ref="F44:F51" si="2">+D44*E44</f>
        <v>0</v>
      </c>
    </row>
    <row r="45" spans="2:11" s="78" customFormat="1" x14ac:dyDescent="0.25">
      <c r="B45" s="82">
        <f>IF(C45&lt;&gt;"",1+B44,"")</f>
        <v>2</v>
      </c>
      <c r="C45" s="100" t="s">
        <v>362</v>
      </c>
      <c r="D45" s="87"/>
      <c r="E45" s="89"/>
      <c r="F45" s="88">
        <f t="shared" si="2"/>
        <v>0</v>
      </c>
    </row>
    <row r="46" spans="2:11" s="78" customFormat="1" x14ac:dyDescent="0.25">
      <c r="B46" s="82" t="str">
        <f>IF(C46&lt;&gt;"",1+B45,"")</f>
        <v/>
      </c>
      <c r="C46" s="100"/>
      <c r="D46" s="87"/>
      <c r="E46" s="89"/>
      <c r="F46" s="88">
        <f t="shared" si="2"/>
        <v>0</v>
      </c>
    </row>
    <row r="47" spans="2:11" s="78" customFormat="1" x14ac:dyDescent="0.25">
      <c r="B47" s="82" t="str">
        <f>IF(C47&lt;&gt;"",1+B46,"")</f>
        <v/>
      </c>
      <c r="C47" s="100"/>
      <c r="D47" s="87"/>
      <c r="E47" s="89"/>
      <c r="F47" s="88">
        <f t="shared" si="2"/>
        <v>0</v>
      </c>
    </row>
    <row r="48" spans="2:11" s="78" customFormat="1" x14ac:dyDescent="0.25">
      <c r="B48" s="82" t="str">
        <f>IF(C48&lt;&gt;"",1+B47,"")</f>
        <v/>
      </c>
      <c r="C48" s="100"/>
      <c r="D48" s="87"/>
      <c r="E48" s="89"/>
      <c r="F48" s="88">
        <f t="shared" si="2"/>
        <v>0</v>
      </c>
    </row>
    <row r="49" spans="2:9" s="78" customFormat="1" x14ac:dyDescent="0.25">
      <c r="B49" s="82"/>
      <c r="C49" s="101"/>
      <c r="D49" s="90"/>
      <c r="E49" s="91"/>
      <c r="F49" s="88">
        <f t="shared" si="2"/>
        <v>0</v>
      </c>
    </row>
    <row r="50" spans="2:9" s="78" customFormat="1" x14ac:dyDescent="0.25">
      <c r="B50" s="82"/>
      <c r="C50" s="101"/>
      <c r="D50" s="90"/>
      <c r="E50" s="91"/>
      <c r="F50" s="88">
        <f t="shared" si="2"/>
        <v>0</v>
      </c>
    </row>
    <row r="51" spans="2:9" s="78" customFormat="1" ht="15.75" thickBot="1" x14ac:dyDescent="0.3">
      <c r="B51" s="82" t="str">
        <f>IF(C51&lt;&gt;"",1+B48,"")</f>
        <v/>
      </c>
      <c r="C51" s="101"/>
      <c r="D51" s="90"/>
      <c r="E51" s="91"/>
      <c r="F51" s="88">
        <f t="shared" si="2"/>
        <v>0</v>
      </c>
    </row>
    <row r="52" spans="2:9" ht="15.75" thickTop="1" x14ac:dyDescent="0.25">
      <c r="B52" s="92"/>
      <c r="C52" s="84" t="s">
        <v>29</v>
      </c>
      <c r="D52" s="93">
        <f>SUM(D44:D51)</f>
        <v>0</v>
      </c>
      <c r="E52" s="93"/>
      <c r="F52" s="93">
        <f>SUM(F44:F51)</f>
        <v>0</v>
      </c>
    </row>
    <row r="53" spans="2:9" ht="15" customHeight="1" x14ac:dyDescent="0.25"/>
    <row r="54" spans="2:9" ht="30" customHeight="1" x14ac:dyDescent="0.25">
      <c r="B54" s="674" t="s">
        <v>173</v>
      </c>
      <c r="C54" s="675"/>
      <c r="D54" s="675"/>
      <c r="E54" s="675"/>
      <c r="F54" s="675"/>
      <c r="G54" s="675"/>
      <c r="H54" s="675"/>
      <c r="I54" s="676"/>
    </row>
    <row r="55" spans="2:9" x14ac:dyDescent="0.25">
      <c r="B55" s="706" t="s">
        <v>98</v>
      </c>
      <c r="C55" s="707"/>
      <c r="D55" s="707"/>
      <c r="E55" s="707"/>
      <c r="F55" s="707"/>
      <c r="G55" s="707"/>
      <c r="H55" s="708"/>
      <c r="I55" s="57"/>
    </row>
    <row r="56" spans="2:9" ht="5.0999999999999996" customHeight="1" x14ac:dyDescent="0.25"/>
    <row r="57" spans="2:9" x14ac:dyDescent="0.25">
      <c r="B57" s="677" t="s">
        <v>167</v>
      </c>
      <c r="C57" s="678"/>
      <c r="D57" s="678"/>
      <c r="E57" s="678"/>
      <c r="F57" s="678"/>
      <c r="G57" s="678"/>
      <c r="H57" s="678"/>
      <c r="I57" s="679"/>
    </row>
    <row r="58" spans="2:9" ht="30" x14ac:dyDescent="0.25">
      <c r="B58" s="61" t="s">
        <v>161</v>
      </c>
      <c r="C58" s="61" t="s">
        <v>168</v>
      </c>
      <c r="D58" s="61" t="s">
        <v>169</v>
      </c>
      <c r="E58" s="61" t="s">
        <v>85</v>
      </c>
      <c r="F58" s="61" t="s">
        <v>93</v>
      </c>
      <c r="G58" s="728" t="s">
        <v>281</v>
      </c>
      <c r="H58" s="729"/>
      <c r="I58" s="730"/>
    </row>
    <row r="59" spans="2:9" x14ac:dyDescent="0.25">
      <c r="B59" s="734" t="s">
        <v>282</v>
      </c>
      <c r="C59" s="735"/>
      <c r="D59" s="735"/>
      <c r="E59" s="735"/>
      <c r="F59" s="735"/>
      <c r="G59" s="735"/>
      <c r="H59" s="735"/>
      <c r="I59" s="736"/>
    </row>
    <row r="60" spans="2:9" s="78" customFormat="1" ht="31.5" customHeight="1" x14ac:dyDescent="0.25">
      <c r="B60" s="82">
        <f>IF(C60&lt;&gt;"",1,"")</f>
        <v>1</v>
      </c>
      <c r="C60" s="97" t="s">
        <v>279</v>
      </c>
      <c r="D60" s="98"/>
      <c r="E60" s="99"/>
      <c r="F60" s="88">
        <f t="shared" ref="F60:F63" si="3">+D60*E60</f>
        <v>0</v>
      </c>
      <c r="G60" s="731" t="s">
        <v>284</v>
      </c>
      <c r="H60" s="732"/>
      <c r="I60" s="733"/>
    </row>
    <row r="61" spans="2:9" x14ac:dyDescent="0.25">
      <c r="B61" s="737" t="s">
        <v>283</v>
      </c>
      <c r="C61" s="738"/>
      <c r="D61" s="738"/>
      <c r="E61" s="738"/>
      <c r="F61" s="738"/>
      <c r="G61" s="738"/>
      <c r="H61" s="738"/>
      <c r="I61" s="739"/>
    </row>
    <row r="62" spans="2:9" s="78" customFormat="1" x14ac:dyDescent="0.25">
      <c r="B62" s="82">
        <f>IF(C62&lt;&gt;"",1,"")</f>
        <v>1</v>
      </c>
      <c r="C62" s="100" t="s">
        <v>280</v>
      </c>
      <c r="D62" s="87"/>
      <c r="E62" s="89"/>
      <c r="F62" s="88">
        <f t="shared" si="3"/>
        <v>0</v>
      </c>
      <c r="G62" s="719" t="s">
        <v>288</v>
      </c>
      <c r="H62" s="720"/>
      <c r="I62" s="721"/>
    </row>
    <row r="63" spans="2:9" s="78" customFormat="1" ht="15.75" thickBot="1" x14ac:dyDescent="0.3">
      <c r="B63" s="82">
        <f>IF(C63&lt;&gt;"",1+B60,"")</f>
        <v>2</v>
      </c>
      <c r="C63" s="100" t="s">
        <v>358</v>
      </c>
      <c r="D63" s="87"/>
      <c r="E63" s="89"/>
      <c r="F63" s="88">
        <f t="shared" si="3"/>
        <v>0</v>
      </c>
      <c r="G63" s="722"/>
      <c r="H63" s="723"/>
      <c r="I63" s="724"/>
    </row>
    <row r="64" spans="2:9" ht="15.75" customHeight="1" thickTop="1" x14ac:dyDescent="0.25">
      <c r="B64" s="84"/>
      <c r="C64" s="84" t="s">
        <v>29</v>
      </c>
      <c r="D64" s="93">
        <f>SUM(D62:D63)</f>
        <v>0</v>
      </c>
      <c r="E64" s="93"/>
      <c r="F64" s="93">
        <f>SUM(F62:F63)</f>
        <v>0</v>
      </c>
      <c r="G64" s="725"/>
      <c r="H64" s="726"/>
      <c r="I64" s="727"/>
    </row>
    <row r="66" spans="2:6" ht="20.100000000000001" customHeight="1" x14ac:dyDescent="0.25">
      <c r="B66" s="704" t="s">
        <v>299</v>
      </c>
      <c r="C66" s="705"/>
      <c r="D66" s="705"/>
      <c r="E66" s="705"/>
      <c r="F66" s="203" t="s">
        <v>300</v>
      </c>
    </row>
    <row r="67" spans="2:6" ht="20.100000000000001" customHeight="1" x14ac:dyDescent="0.25">
      <c r="B67" s="703" t="s">
        <v>191</v>
      </c>
      <c r="C67" s="703"/>
      <c r="D67" s="703"/>
      <c r="E67" s="703"/>
      <c r="F67" s="204">
        <f>SUM(F68:F70)</f>
        <v>0</v>
      </c>
    </row>
    <row r="68" spans="2:6" x14ac:dyDescent="0.25">
      <c r="B68" s="69">
        <v>41</v>
      </c>
      <c r="C68" s="671" t="s">
        <v>192</v>
      </c>
      <c r="D68" s="671"/>
      <c r="E68" s="671"/>
      <c r="F68" s="205">
        <f>SUMIFS('3.Objekti'!I$10:I$14,'3.Objekti'!D$10:$D14,"Ugovor o radu")+SUMIFS('3.Objekti'!I38:I39,'3.Objekti'!D38:D39,"Ugovor o radu")</f>
        <v>0</v>
      </c>
    </row>
    <row r="69" spans="2:6" x14ac:dyDescent="0.25">
      <c r="B69" s="69">
        <v>42</v>
      </c>
      <c r="C69" s="671" t="s">
        <v>194</v>
      </c>
      <c r="D69" s="671"/>
      <c r="E69" s="671"/>
      <c r="F69" s="205">
        <f>+'3.Objekti'!I15+'3.Objekti'!I40-F68</f>
        <v>0</v>
      </c>
    </row>
    <row r="70" spans="2:6" x14ac:dyDescent="0.25">
      <c r="B70" s="69">
        <v>42</v>
      </c>
      <c r="C70" s="671" t="s">
        <v>193</v>
      </c>
      <c r="D70" s="671"/>
      <c r="E70" s="671"/>
      <c r="F70" s="205">
        <f>+'3.Objekti'!F31+'3.Objekti'!F52+'3.Objekti'!F64</f>
        <v>0</v>
      </c>
    </row>
  </sheetData>
  <sheetProtection password="8A10" sheet="1" objects="1" scenarios="1" selectLockedCells="1"/>
  <mergeCells count="23">
    <mergeCell ref="G62:I64"/>
    <mergeCell ref="B57:I57"/>
    <mergeCell ref="G58:I58"/>
    <mergeCell ref="G60:I60"/>
    <mergeCell ref="B59:I59"/>
    <mergeCell ref="B61:I61"/>
    <mergeCell ref="B55:H55"/>
    <mergeCell ref="B2:I2"/>
    <mergeCell ref="B8:I8"/>
    <mergeCell ref="B4:I4"/>
    <mergeCell ref="B5:H5"/>
    <mergeCell ref="B6:H6"/>
    <mergeCell ref="B33:I33"/>
    <mergeCell ref="B42:F42"/>
    <mergeCell ref="B34:H34"/>
    <mergeCell ref="B36:I36"/>
    <mergeCell ref="B54:I54"/>
    <mergeCell ref="B17:F17"/>
    <mergeCell ref="C68:E68"/>
    <mergeCell ref="C69:E69"/>
    <mergeCell ref="C70:E70"/>
    <mergeCell ref="B67:E67"/>
    <mergeCell ref="B66:E66"/>
  </mergeCells>
  <dataValidations count="1">
    <dataValidation type="list" allowBlank="1" showErrorMessage="1" prompt="_x000a_" sqref="D10:D14 D38:D39" xr:uid="{00000000-0002-0000-0800-000000000000}">
      <formula1>RadniStatus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19</vt:i4>
      </vt:variant>
    </vt:vector>
  </HeadingPairs>
  <TitlesOfParts>
    <vt:vector size="34" baseType="lpstr">
      <vt:lpstr>Upute</vt:lpstr>
      <vt:lpstr>OpćiPodaci</vt:lpstr>
      <vt:lpstr>Članstvo</vt:lpstr>
      <vt:lpstr>Rezultati</vt:lpstr>
      <vt:lpstr>Termini treninga</vt:lpstr>
      <vt:lpstr>1.Stručni rad</vt:lpstr>
      <vt:lpstr>2.NatjecanjaEkipno</vt:lpstr>
      <vt:lpstr>2.NatjecanjaPojedinačno</vt:lpstr>
      <vt:lpstr>3.Objekti</vt:lpstr>
      <vt:lpstr>4.Priredbe</vt:lpstr>
      <vt:lpstr>5.Rekreacija</vt:lpstr>
      <vt:lpstr>PLAN po  izvorima</vt:lpstr>
      <vt:lpstr>Finacijski plan</vt:lpstr>
      <vt:lpstr>Šifre</vt:lpstr>
      <vt:lpstr>Sport učenika</vt:lpstr>
      <vt:lpstr>'5.Rekreacija'!AKTIVNOST</vt:lpstr>
      <vt:lpstr>AKTIVNOST</vt:lpstr>
      <vt:lpstr>Članovi</vt:lpstr>
      <vt:lpstr>Kategorija</vt:lpstr>
      <vt:lpstr>'4.Priredbe'!Print_Area</vt:lpstr>
      <vt:lpstr>'5.Rekreacija'!Print_Area</vt:lpstr>
      <vt:lpstr>Članstvo!Print_Area</vt:lpstr>
      <vt:lpstr>'Finacijski plan'!Print_Area</vt:lpstr>
      <vt:lpstr>OpćiPodaci!Print_Area</vt:lpstr>
      <vt:lpstr>'PLAN po  izvorima'!Print_Area</vt:lpstr>
      <vt:lpstr>Rezultati!Print_Area</vt:lpstr>
      <vt:lpstr>'Sport učenika'!Print_Area</vt:lpstr>
      <vt:lpstr>'5.Rekreacija'!Print_Titles</vt:lpstr>
      <vt:lpstr>Članstvo!Print_Titles</vt:lpstr>
      <vt:lpstr>'Finacijski plan'!Print_Titles</vt:lpstr>
      <vt:lpstr>Rezultati!Print_Titles</vt:lpstr>
      <vt:lpstr>'5.Rekreacija'!RadniStatus</vt:lpstr>
      <vt:lpstr>RadniStatus</vt:lpstr>
      <vt:lpstr>TipPriredbe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Sklemencic</dc:creator>
  <cp:lastModifiedBy>Marijana</cp:lastModifiedBy>
  <cp:lastPrinted>2018-09-27T15:19:02Z</cp:lastPrinted>
  <dcterms:created xsi:type="dcterms:W3CDTF">2018-05-10T20:55:28Z</dcterms:created>
  <dcterms:modified xsi:type="dcterms:W3CDTF">2020-11-19T10:54:31Z</dcterms:modified>
</cp:coreProperties>
</file>